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4.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orksheet for students" sheetId="1" r:id="rId4"/>
    <sheet state="visible" name="Returning spawners - year 100 a" sheetId="2" r:id="rId5"/>
    <sheet state="visible" name="Returning spawners - all years " sheetId="3" r:id="rId6"/>
    <sheet state="visible" name="model - coho" sheetId="4"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D1">
      <text>
        <t xml:space="preserve">R is the replacement rate for the fish in the model. It is the number of eggs * probability of surviving to spawn (survivorship). if this number is less than 2, a 3 or 4 year old fish is not replacing themselves, on average, and the population will decline
	-Selina S Heppell</t>
      </text>
    </comment>
    <comment authorId="0" ref="F8">
      <text>
        <t xml:space="preserve">for the 4 year-old spawners, this survivorship is multiplied twice to account for survival in the second adult ocean year
	-Selina S Heppell</t>
      </text>
    </comment>
  </commentList>
</comments>
</file>

<file path=xl/sharedStrings.xml><?xml version="1.0" encoding="utf-8"?>
<sst xmlns="http://schemas.openxmlformats.org/spreadsheetml/2006/main" count="134" uniqueCount="76">
  <si>
    <t>for fish that return to spawn as 4 year-olds, this survivorship is used again for their second year in the ocean</t>
  </si>
  <si>
    <t>(includes harvest)</t>
  </si>
  <si>
    <t>harvest rate</t>
  </si>
  <si>
    <t>Harvest of adult fish</t>
  </si>
  <si>
    <t>put an "x" in the box if you want to try this strategy</t>
  </si>
  <si>
    <t>Less Harvest</t>
  </si>
  <si>
    <t>Better spawning habitat</t>
  </si>
  <si>
    <t>Better stream habitat for parr</t>
  </si>
  <si>
    <t xml:space="preserve">Returning spawners at year 100 </t>
  </si>
  <si>
    <t>Returning Spawners - Less Harvest</t>
  </si>
  <si>
    <t>Returning Spawners - Better Spawning Habitat</t>
  </si>
  <si>
    <t>Run</t>
  </si>
  <si>
    <t>Returning spawners</t>
  </si>
  <si>
    <t>Average</t>
  </si>
  <si>
    <t>Returning Spawners - Better Stream Habitat</t>
  </si>
  <si>
    <t>Returning Spawners - All 3 Strategies</t>
  </si>
  <si>
    <t xml:space="preserve">Year </t>
  </si>
  <si>
    <t>Run 1</t>
  </si>
  <si>
    <t>Run 2</t>
  </si>
  <si>
    <t>Run 3</t>
  </si>
  <si>
    <t>Run 4</t>
  </si>
  <si>
    <t>Run 5</t>
  </si>
  <si>
    <t>Run 6</t>
  </si>
  <si>
    <t>Run 7</t>
  </si>
  <si>
    <t>Run 8</t>
  </si>
  <si>
    <t>Run 9</t>
  </si>
  <si>
    <t>Run 10</t>
  </si>
  <si>
    <t>R</t>
  </si>
  <si>
    <t>this is the proportion of fish that make it through each life stage</t>
  </si>
  <si>
    <t xml:space="preserve"> </t>
  </si>
  <si>
    <t>eggs per female</t>
  </si>
  <si>
    <t>age 3</t>
  </si>
  <si>
    <t>months in this stage</t>
  </si>
  <si>
    <t>survivorship - average</t>
  </si>
  <si>
    <t>variability</t>
  </si>
  <si>
    <t>random survivorship for 1 year (example)</t>
  </si>
  <si>
    <t>age 4</t>
  </si>
  <si>
    <t xml:space="preserve">eggs </t>
  </si>
  <si>
    <t>alevin</t>
  </si>
  <si>
    <t>proportion returning age 3</t>
  </si>
  <si>
    <t>fry and parr</t>
  </si>
  <si>
    <t>proportion returning age 4</t>
  </si>
  <si>
    <t>smolt</t>
  </si>
  <si>
    <t>ocean juvenile</t>
  </si>
  <si>
    <t>harvest</t>
  </si>
  <si>
    <t xml:space="preserve">ocean adult </t>
  </si>
  <si>
    <t>returning adult</t>
  </si>
  <si>
    <t>unharvested adults - survival</t>
  </si>
  <si>
    <t xml:space="preserve">random survivorship rates for each simulation year </t>
  </si>
  <si>
    <t>randomized variation by year</t>
  </si>
  <si>
    <t>random numbers</t>
  </si>
  <si>
    <t>randomized +/- for a year</t>
  </si>
  <si>
    <t>year</t>
  </si>
  <si>
    <t>SPAWNERS (males and females)</t>
  </si>
  <si>
    <t>SPAWNING FEMALES AGE 3</t>
  </si>
  <si>
    <t>SPAWNING FEMALES AGE 4</t>
  </si>
  <si>
    <t>EGGS FROM SPAWNING FEMALES AGE 3</t>
  </si>
  <si>
    <t>EGGS FROM SPAWNING FEMALES AGE 4</t>
  </si>
  <si>
    <t>eggs</t>
  </si>
  <si>
    <t>ocean adult year 1</t>
  </si>
  <si>
    <t>ocean adult year 2</t>
  </si>
  <si>
    <t>returning adults (age 3)</t>
  </si>
  <si>
    <t>returning adults (age 4)</t>
  </si>
  <si>
    <t>returning adults (total)</t>
  </si>
  <si>
    <t>harvest of returning adults</t>
  </si>
  <si>
    <t>egg</t>
  </si>
  <si>
    <t>fry/parr</t>
  </si>
  <si>
    <t>ocean adult age 2</t>
  </si>
  <si>
    <t>ocean adult age 3</t>
  </si>
  <si>
    <t>ocean adult</t>
  </si>
  <si>
    <t>egg survivorship</t>
  </si>
  <si>
    <t>alevin survivorship</t>
  </si>
  <si>
    <t>fry survivorship</t>
  </si>
  <si>
    <t>smolt survivorship</t>
  </si>
  <si>
    <t>ocean juvenile survivorship</t>
  </si>
  <si>
    <t>ocean adult survival (annual)</t>
  </si>
</sst>
</file>

<file path=xl/styles.xml><?xml version="1.0" encoding="utf-8"?>
<styleSheet xmlns="http://schemas.openxmlformats.org/spreadsheetml/2006/main" xmlns:x14ac="http://schemas.microsoft.com/office/spreadsheetml/2009/9/ac" xmlns:mc="http://schemas.openxmlformats.org/markup-compatibility/2006">
  <fonts count="8">
    <font>
      <sz val="10.0"/>
      <color rgb="FF000000"/>
      <name val="Arial"/>
      <scheme val="minor"/>
    </font>
    <font>
      <color theme="1"/>
      <name val="Arial"/>
      <scheme val="minor"/>
    </font>
    <font>
      <b/>
      <color theme="1"/>
      <name val="Arial"/>
      <scheme val="minor"/>
    </font>
    <font>
      <color rgb="FF000000"/>
      <name val="Arial"/>
      <scheme val="minor"/>
    </font>
    <font>
      <color theme="0"/>
      <name val="Arial"/>
      <scheme val="minor"/>
    </font>
    <font>
      <sz val="11.0"/>
      <color rgb="FF7E3794"/>
      <name val="Inconsolata"/>
    </font>
    <font>
      <sz val="11.0"/>
      <color rgb="FF000000"/>
      <name val="Inconsolata"/>
    </font>
    <font>
      <color rgb="FFFFFFFF"/>
      <name val="Arial"/>
      <scheme val="minor"/>
    </font>
  </fonts>
  <fills count="3">
    <fill>
      <patternFill patternType="none"/>
    </fill>
    <fill>
      <patternFill patternType="lightGray"/>
    </fill>
    <fill>
      <patternFill patternType="solid">
        <fgColor rgb="FFFFFFFF"/>
        <bgColor rgb="FFFFFFFF"/>
      </patternFill>
    </fill>
  </fills>
  <borders count="5">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30">
    <xf borderId="0" fillId="0" fontId="0" numFmtId="0" xfId="0" applyAlignment="1" applyFont="1">
      <alignment readingOrder="0" shrinkToFit="0" vertical="bottom" wrapText="0"/>
    </xf>
    <xf borderId="0" fillId="0" fontId="1" numFmtId="0" xfId="0" applyAlignment="1" applyFont="1">
      <alignment shrinkToFit="0" wrapText="1"/>
    </xf>
    <xf borderId="0" fillId="0" fontId="1" numFmtId="10" xfId="0" applyAlignment="1" applyFont="1" applyNumberFormat="1">
      <alignment shrinkToFit="0" wrapText="1"/>
    </xf>
    <xf borderId="0" fillId="0" fontId="1" numFmtId="0" xfId="0" applyAlignment="1" applyFont="1">
      <alignment readingOrder="0"/>
    </xf>
    <xf borderId="0" fillId="0" fontId="1" numFmtId="0" xfId="0" applyAlignment="1" applyFont="1">
      <alignment readingOrder="0" shrinkToFit="0" wrapText="1"/>
    </xf>
    <xf borderId="0" fillId="0" fontId="1" numFmtId="0" xfId="0" applyFont="1"/>
    <xf borderId="1" fillId="0" fontId="1" numFmtId="0" xfId="0" applyBorder="1" applyFont="1"/>
    <xf borderId="0" fillId="0" fontId="1" numFmtId="1" xfId="0" applyAlignment="1" applyFont="1" applyNumberFormat="1">
      <alignment shrinkToFit="0" wrapText="1"/>
    </xf>
    <xf borderId="1" fillId="0" fontId="1" numFmtId="0" xfId="0" applyAlignment="1" applyBorder="1" applyFont="1">
      <alignment readingOrder="0"/>
    </xf>
    <xf borderId="0" fillId="0" fontId="1" numFmtId="10" xfId="0" applyAlignment="1" applyFont="1" applyNumberFormat="1">
      <alignment readingOrder="0"/>
    </xf>
    <xf borderId="0" fillId="0" fontId="1" numFmtId="1" xfId="0" applyFont="1" applyNumberFormat="1"/>
    <xf borderId="0" fillId="0" fontId="2" numFmtId="0" xfId="0" applyAlignment="1" applyFont="1">
      <alignment readingOrder="0"/>
    </xf>
    <xf borderId="0" fillId="0" fontId="2" numFmtId="0" xfId="0" applyAlignment="1" applyFont="1">
      <alignment readingOrder="0" shrinkToFit="0" wrapText="1"/>
    </xf>
    <xf borderId="0" fillId="0" fontId="2" numFmtId="0" xfId="0" applyFont="1"/>
    <xf borderId="1" fillId="0" fontId="1" numFmtId="0" xfId="0" applyAlignment="1" applyBorder="1" applyFont="1">
      <alignment readingOrder="0" shrinkToFit="0" wrapText="1"/>
    </xf>
    <xf borderId="2" fillId="0" fontId="1" numFmtId="0" xfId="0" applyAlignment="1" applyBorder="1" applyFont="1">
      <alignment readingOrder="0"/>
    </xf>
    <xf borderId="2" fillId="0" fontId="1" numFmtId="0" xfId="0" applyBorder="1" applyFont="1"/>
    <xf borderId="3" fillId="0" fontId="1" numFmtId="0" xfId="0" applyAlignment="1" applyBorder="1" applyFont="1">
      <alignment readingOrder="0"/>
    </xf>
    <xf borderId="3" fillId="0" fontId="1" numFmtId="0" xfId="0" applyBorder="1" applyFont="1"/>
    <xf borderId="4" fillId="0" fontId="1" numFmtId="0" xfId="0" applyAlignment="1" applyBorder="1" applyFont="1">
      <alignment readingOrder="0"/>
    </xf>
    <xf borderId="4" fillId="0" fontId="1" numFmtId="0" xfId="0" applyBorder="1" applyFont="1"/>
    <xf borderId="0" fillId="0" fontId="3" numFmtId="0" xfId="0" applyAlignment="1" applyFont="1">
      <alignment readingOrder="0"/>
    </xf>
    <xf borderId="0" fillId="0" fontId="4" numFmtId="0" xfId="0" applyFont="1"/>
    <xf borderId="0" fillId="0" fontId="1" numFmtId="1" xfId="0" applyAlignment="1" applyFont="1" applyNumberFormat="1">
      <alignment readingOrder="0"/>
    </xf>
    <xf borderId="0" fillId="0" fontId="1" numFmtId="1" xfId="0" applyAlignment="1" applyFont="1" applyNumberFormat="1">
      <alignment readingOrder="0" shrinkToFit="0" wrapText="1"/>
    </xf>
    <xf borderId="0" fillId="2" fontId="5" numFmtId="1" xfId="0" applyFill="1" applyFont="1" applyNumberFormat="1"/>
    <xf borderId="0" fillId="2" fontId="6" numFmtId="0" xfId="0" applyAlignment="1" applyFont="1">
      <alignment readingOrder="0"/>
    </xf>
    <xf borderId="0" fillId="2" fontId="5" numFmtId="1" xfId="0" applyAlignment="1" applyFont="1" applyNumberFormat="1">
      <alignment readingOrder="0"/>
    </xf>
    <xf borderId="0" fillId="0" fontId="4" numFmtId="0" xfId="0" applyAlignment="1" applyFont="1">
      <alignment readingOrder="0"/>
    </xf>
    <xf borderId="0" fillId="0" fontId="7"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SPAWNERS (males and females)</a:t>
            </a:r>
          </a:p>
        </c:rich>
      </c:tx>
      <c:overlay val="0"/>
    </c:title>
    <c:plotArea>
      <c:layout/>
      <c:lineChart>
        <c:varyColors val="0"/>
        <c:ser>
          <c:idx val="0"/>
          <c:order val="0"/>
          <c:spPr>
            <a:ln cmpd="sng">
              <a:solidFill>
                <a:srgbClr val="4285F4"/>
              </a:solidFill>
            </a:ln>
          </c:spPr>
          <c:marker>
            <c:symbol val="none"/>
          </c:marker>
          <c:val>
            <c:numRef>
              <c:f>'model - coho'!$B$15:$B$115</c:f>
              <c:numCache/>
            </c:numRef>
          </c:val>
          <c:smooth val="0"/>
        </c:ser>
        <c:axId val="1578257326"/>
        <c:axId val="1262842753"/>
      </c:lineChart>
      <c:catAx>
        <c:axId val="157825732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Year of simulation</a:t>
                </a:r>
              </a:p>
            </c:rich>
          </c:tx>
          <c:overlay val="0"/>
        </c:title>
        <c:numFmt formatCode="General" sourceLinked="1"/>
        <c:majorTickMark val="none"/>
        <c:minorTickMark val="none"/>
        <c:spPr/>
        <c:txPr>
          <a:bodyPr/>
          <a:lstStyle/>
          <a:p>
            <a:pPr lvl="0">
              <a:defRPr b="0">
                <a:solidFill>
                  <a:srgbClr val="000000"/>
                </a:solidFill>
                <a:latin typeface="Arial"/>
              </a:defRPr>
            </a:pPr>
          </a:p>
        </c:txPr>
        <c:crossAx val="1262842753"/>
      </c:catAx>
      <c:valAx>
        <c:axId val="126284275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SPAWNERS (males and females)</a:t>
                </a:r>
              </a:p>
            </c:rich>
          </c:tx>
          <c:overlay val="0"/>
        </c:title>
        <c:numFmt formatCode="General" sourceLinked="1"/>
        <c:majorTickMark val="cross"/>
        <c:minorTickMark val="none"/>
        <c:tickLblPos val="nextTo"/>
        <c:spPr>
          <a:ln/>
        </c:spPr>
        <c:txPr>
          <a:bodyPr/>
          <a:lstStyle/>
          <a:p>
            <a:pPr lvl="0">
              <a:defRPr b="0">
                <a:solidFill>
                  <a:srgbClr val="000000"/>
                </a:solidFill>
                <a:latin typeface="+mn-lt"/>
              </a:defRPr>
            </a:pPr>
          </a:p>
        </c:txPr>
        <c:crossAx val="1578257326"/>
      </c:valAx>
    </c:plotArea>
    <c:legend>
      <c:legendPos val="r"/>
      <c:overlay val="0"/>
      <c:txPr>
        <a:bodyPr/>
        <a:lstStyle/>
        <a:p>
          <a:pPr lvl="0">
            <a:defRPr b="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SPAWNERS (males and females) vs. year</a:t>
            </a:r>
          </a:p>
        </c:rich>
      </c:tx>
      <c:overlay val="0"/>
    </c:title>
    <c:plotArea>
      <c:layout/>
      <c:lineChart>
        <c:varyColors val="0"/>
        <c:ser>
          <c:idx val="0"/>
          <c:order val="0"/>
          <c:tx>
            <c:strRef>
              <c:f>'model - coho'!$B$14</c:f>
            </c:strRef>
          </c:tx>
          <c:spPr>
            <a:ln cmpd="sng">
              <a:solidFill>
                <a:srgbClr val="4285F4"/>
              </a:solidFill>
            </a:ln>
          </c:spPr>
          <c:marker>
            <c:symbol val="none"/>
          </c:marker>
          <c:cat>
            <c:strRef>
              <c:f>'model - coho'!$A$15:$A$115</c:f>
            </c:strRef>
          </c:cat>
          <c:val>
            <c:numRef>
              <c:f>'model - coho'!$B$15:$B$115</c:f>
              <c:numCache/>
            </c:numRef>
          </c:val>
          <c:smooth val="0"/>
        </c:ser>
        <c:axId val="267978929"/>
        <c:axId val="1272713137"/>
      </c:lineChart>
      <c:catAx>
        <c:axId val="26797892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year</a:t>
                </a:r>
              </a:p>
            </c:rich>
          </c:tx>
          <c:overlay val="0"/>
        </c:title>
        <c:numFmt formatCode="General" sourceLinked="1"/>
        <c:majorTickMark val="none"/>
        <c:minorTickMark val="none"/>
        <c:spPr/>
        <c:txPr>
          <a:bodyPr/>
          <a:lstStyle/>
          <a:p>
            <a:pPr lvl="0">
              <a:defRPr b="0">
                <a:solidFill>
                  <a:srgbClr val="000000"/>
                </a:solidFill>
                <a:latin typeface="+mn-lt"/>
              </a:defRPr>
            </a:pPr>
          </a:p>
        </c:txPr>
        <c:crossAx val="1272713137"/>
      </c:catAx>
      <c:valAx>
        <c:axId val="127271313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SPAWNERS (males and females)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67978929"/>
      </c:valAx>
    </c:plotArea>
    <c:legend>
      <c:legendPos val="r"/>
      <c:overlay val="0"/>
      <c:txPr>
        <a:bodyPr/>
        <a:lstStyle/>
        <a:p>
          <a:pPr lvl="0">
            <a:defRPr b="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SPAWNING FEMALES AGE 3 and SPAWNING FEMALES AGE 4</a:t>
            </a:r>
          </a:p>
        </c:rich>
      </c:tx>
      <c:overlay val="0"/>
    </c:title>
    <c:plotArea>
      <c:layout/>
      <c:lineChart>
        <c:ser>
          <c:idx val="0"/>
          <c:order val="0"/>
          <c:tx>
            <c:strRef>
              <c:f>'model - coho'!$C$14</c:f>
            </c:strRef>
          </c:tx>
          <c:spPr>
            <a:ln cmpd="sng">
              <a:solidFill>
                <a:srgbClr val="4285F4"/>
              </a:solidFill>
            </a:ln>
          </c:spPr>
          <c:marker>
            <c:symbol val="none"/>
          </c:marker>
          <c:cat>
            <c:strRef>
              <c:f>'model - coho'!$A$15:$A$115</c:f>
            </c:strRef>
          </c:cat>
          <c:val>
            <c:numRef>
              <c:f>'model - coho'!$C$15:$C$115</c:f>
              <c:numCache/>
            </c:numRef>
          </c:val>
          <c:smooth val="0"/>
        </c:ser>
        <c:ser>
          <c:idx val="1"/>
          <c:order val="1"/>
          <c:tx>
            <c:strRef>
              <c:f>'model - coho'!$D$14</c:f>
            </c:strRef>
          </c:tx>
          <c:spPr>
            <a:ln cmpd="sng">
              <a:solidFill>
                <a:srgbClr val="EA4335"/>
              </a:solidFill>
            </a:ln>
          </c:spPr>
          <c:marker>
            <c:symbol val="none"/>
          </c:marker>
          <c:cat>
            <c:strRef>
              <c:f>'model - coho'!$A$15:$A$115</c:f>
            </c:strRef>
          </c:cat>
          <c:val>
            <c:numRef>
              <c:f>'model - coho'!$D$15:$D$115</c:f>
              <c:numCache/>
            </c:numRef>
          </c:val>
          <c:smooth val="0"/>
        </c:ser>
        <c:axId val="1039621382"/>
        <c:axId val="1141449834"/>
      </c:lineChart>
      <c:catAx>
        <c:axId val="103962138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year</a:t>
                </a:r>
              </a:p>
            </c:rich>
          </c:tx>
          <c:overlay val="0"/>
        </c:title>
        <c:numFmt formatCode="General" sourceLinked="1"/>
        <c:majorTickMark val="none"/>
        <c:minorTickMark val="none"/>
        <c:spPr/>
        <c:txPr>
          <a:bodyPr/>
          <a:lstStyle/>
          <a:p>
            <a:pPr lvl="0">
              <a:defRPr b="0">
                <a:solidFill>
                  <a:srgbClr val="000000"/>
                </a:solidFill>
                <a:latin typeface="+mn-lt"/>
              </a:defRPr>
            </a:pPr>
          </a:p>
        </c:txPr>
        <c:crossAx val="1141449834"/>
      </c:catAx>
      <c:valAx>
        <c:axId val="114144983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039621382"/>
      </c:valAx>
    </c:plotArea>
    <c:legend>
      <c:legendPos val="r"/>
      <c:overlay val="0"/>
      <c:txPr>
        <a:bodyPr/>
        <a:lstStyle/>
        <a:p>
          <a:pPr lvl="0">
            <a:defRPr b="0">
              <a:solidFill>
                <a:srgbClr val="1A1A1A"/>
              </a:solidFill>
              <a:latin typeface="+mn-lt"/>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SPAWNERS (males and females) vs. year</a:t>
            </a:r>
          </a:p>
        </c:rich>
      </c:tx>
      <c:overlay val="0"/>
    </c:title>
    <c:plotArea>
      <c:layout/>
      <c:lineChart>
        <c:varyColors val="0"/>
        <c:ser>
          <c:idx val="0"/>
          <c:order val="0"/>
          <c:tx>
            <c:strRef>
              <c:f>'model - coho'!$B$14</c:f>
            </c:strRef>
          </c:tx>
          <c:spPr>
            <a:ln cmpd="sng">
              <a:solidFill>
                <a:srgbClr val="4285F4"/>
              </a:solidFill>
            </a:ln>
          </c:spPr>
          <c:marker>
            <c:symbol val="none"/>
          </c:marker>
          <c:cat>
            <c:strRef>
              <c:f>'model - coho'!$A$15:$A$115</c:f>
            </c:strRef>
          </c:cat>
          <c:val>
            <c:numRef>
              <c:f>'model - coho'!$B$15:$B$115</c:f>
              <c:numCache/>
            </c:numRef>
          </c:val>
          <c:smooth val="0"/>
        </c:ser>
        <c:axId val="82170119"/>
        <c:axId val="795531996"/>
      </c:lineChart>
      <c:catAx>
        <c:axId val="8217011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year</a:t>
                </a:r>
              </a:p>
            </c:rich>
          </c:tx>
          <c:overlay val="0"/>
        </c:title>
        <c:numFmt formatCode="General" sourceLinked="1"/>
        <c:majorTickMark val="none"/>
        <c:minorTickMark val="none"/>
        <c:spPr/>
        <c:txPr>
          <a:bodyPr/>
          <a:lstStyle/>
          <a:p>
            <a:pPr lvl="0">
              <a:defRPr b="0">
                <a:solidFill>
                  <a:srgbClr val="000000"/>
                </a:solidFill>
                <a:latin typeface="+mn-lt"/>
              </a:defRPr>
            </a:pPr>
          </a:p>
        </c:txPr>
        <c:crossAx val="795531996"/>
      </c:catAx>
      <c:valAx>
        <c:axId val="79553199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SPAWNERS (males and females)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82170119"/>
      </c:valAx>
    </c:plotArea>
    <c:legend>
      <c:legendPos val="r"/>
      <c:overlay val="0"/>
      <c:txPr>
        <a:bodyPr/>
        <a:lstStyle/>
        <a:p>
          <a:pPr lvl="0">
            <a:defRPr b="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76200</xdr:colOff>
      <xdr:row>12</xdr:row>
      <xdr:rowOff>0</xdr:rowOff>
    </xdr:from>
    <xdr:ext cx="5934075" cy="3667125"/>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781050</xdr:colOff>
      <xdr:row>40</xdr:row>
      <xdr:rowOff>104775</xdr:rowOff>
    </xdr:from>
    <xdr:ext cx="5715000" cy="3533775"/>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0</xdr:col>
      <xdr:colOff>152400</xdr:colOff>
      <xdr:row>1</xdr:row>
      <xdr:rowOff>152400</xdr:rowOff>
    </xdr:from>
    <xdr:ext cx="5981700" cy="6115050"/>
    <xdr:sp>
      <xdr:nvSpPr>
        <xdr:cNvPr id="3" name="Shape 3"/>
        <xdr:cNvSpPr txBox="1"/>
      </xdr:nvSpPr>
      <xdr:spPr>
        <a:xfrm>
          <a:off x="751300" y="400200"/>
          <a:ext cx="5960700" cy="6099900"/>
        </a:xfrm>
        <a:prstGeom prst="rect">
          <a:avLst/>
        </a:prstGeom>
        <a:solidFill>
          <a:srgbClr val="FFFFFF"/>
        </a:solidFill>
        <a:ln cap="flat" cmpd="sng" w="9525">
          <a:solidFill>
            <a:srgbClr val="0000FF"/>
          </a:solidFill>
          <a:prstDash val="solid"/>
          <a:round/>
          <a:headEnd len="sm" w="sm" type="none"/>
          <a:tailEnd len="sm" w="sm" type="none"/>
        </a:ln>
      </xdr:spPr>
      <xdr:txBody>
        <a:bodyPr anchorCtr="0" anchor="t" bIns="91425" lIns="91425" spcFirstLastPara="1" rIns="91425" wrap="square" tIns="91425">
          <a:spAutoFit/>
        </a:bodyPr>
        <a:lstStyle/>
        <a:p>
          <a:pPr indent="0" lvl="0" marL="0" rtl="0" algn="l">
            <a:lnSpc>
              <a:spcPct val="115000"/>
            </a:lnSpc>
            <a:spcBef>
              <a:spcPts val="0"/>
            </a:spcBef>
            <a:spcAft>
              <a:spcPts val="0"/>
            </a:spcAft>
            <a:buNone/>
          </a:pPr>
          <a:r>
            <a:rPr lang="en-US" sz="1400"/>
            <a:t>This is a model of an imaginary population of coho salmon. It includes all of the life cycle stages that you've learned about in class. The model tracks the total number of fish over time by multiplying the number of fish in different life stages by their probability of surviving to the next life stage. This is called "survivorship", and there is a different survivorship value for each life stage. For example, the eggs that are laid by the female spawners have a survivorship of 0.1, or 10%, which means that 1 out of 10 eggs will make it to the next life stage.</a:t>
          </a:r>
          <a:endParaRPr sz="1400"/>
        </a:p>
        <a:p>
          <a:pPr indent="0" lvl="0" marL="0" rtl="0" algn="l">
            <a:lnSpc>
              <a:spcPct val="115000"/>
            </a:lnSpc>
            <a:spcBef>
              <a:spcPts val="0"/>
            </a:spcBef>
            <a:spcAft>
              <a:spcPts val="0"/>
            </a:spcAft>
            <a:buNone/>
          </a:pPr>
          <a:r>
            <a:t/>
          </a:r>
          <a:endParaRPr sz="1400"/>
        </a:p>
        <a:p>
          <a:pPr indent="0" lvl="0" marL="0" rtl="0" algn="l">
            <a:lnSpc>
              <a:spcPct val="115000"/>
            </a:lnSpc>
            <a:spcBef>
              <a:spcPts val="0"/>
            </a:spcBef>
            <a:spcAft>
              <a:spcPts val="0"/>
            </a:spcAft>
            <a:buNone/>
          </a:pPr>
          <a:r>
            <a:rPr lang="en-US" sz="1400"/>
            <a:t>Because the environment changes, sometimes survivorship is high and sometimes it is low. This leads to high and low spawner years as well as different outcomes for the population over the 100 year simulation.</a:t>
          </a:r>
          <a:endParaRPr sz="1400"/>
        </a:p>
        <a:p>
          <a:pPr indent="0" lvl="0" marL="0" rtl="0" algn="l">
            <a:lnSpc>
              <a:spcPct val="115000"/>
            </a:lnSpc>
            <a:spcBef>
              <a:spcPts val="0"/>
            </a:spcBef>
            <a:spcAft>
              <a:spcPts val="0"/>
            </a:spcAft>
            <a:buNone/>
          </a:pPr>
          <a:r>
            <a:t/>
          </a:r>
          <a:endParaRPr sz="1400"/>
        </a:p>
        <a:p>
          <a:pPr indent="0" lvl="0" marL="0" rtl="0" algn="l">
            <a:lnSpc>
              <a:spcPct val="115000"/>
            </a:lnSpc>
            <a:spcBef>
              <a:spcPts val="0"/>
            </a:spcBef>
            <a:spcAft>
              <a:spcPts val="0"/>
            </a:spcAft>
            <a:buNone/>
          </a:pPr>
          <a:r>
            <a:rPr lang="en-US" sz="1400"/>
            <a:t>Coho salmon can return to spawn at age 3 or age 4. The fish that return at age 4 spend an extra year in the ocean, so they are larger and lay more eggs - twice as many as the 3 year olds in this model. However, some of them will die in the ocean before they can return to spawn.</a:t>
          </a:r>
          <a:endParaRPr sz="1400"/>
        </a:p>
        <a:p>
          <a:pPr indent="0" lvl="0" marL="0" rtl="0" algn="l">
            <a:lnSpc>
              <a:spcPct val="115000"/>
            </a:lnSpc>
            <a:spcBef>
              <a:spcPts val="0"/>
            </a:spcBef>
            <a:spcAft>
              <a:spcPts val="0"/>
            </a:spcAft>
            <a:buNone/>
          </a:pPr>
          <a:r>
            <a:t/>
          </a:r>
          <a:endParaRPr sz="1400"/>
        </a:p>
        <a:p>
          <a:pPr indent="0" lvl="0" marL="0" rtl="0" algn="l">
            <a:lnSpc>
              <a:spcPct val="115000"/>
            </a:lnSpc>
            <a:spcBef>
              <a:spcPts val="0"/>
            </a:spcBef>
            <a:spcAft>
              <a:spcPts val="0"/>
            </a:spcAft>
            <a:buNone/>
          </a:pPr>
          <a:r>
            <a:rPr lang="en-US" sz="1400"/>
            <a:t>Fisheries managers try to predict how many salmon will survive and return to spawn. They use models and data from scientific surveys to make the predictions. Then, they recommend the allowable harvest, or the number of fish that can be caught by tribal, commercial, and recreational fisheries. It can be hard to make accurate predictions because the environment is so variable.</a:t>
          </a:r>
          <a:endParaRPr sz="1400"/>
        </a:p>
      </xdr:txBody>
    </xdr:sp>
    <xdr:clientData fLocksWithSheet="0"/>
  </xdr:oneCellAnchor>
  <xdr:oneCellAnchor>
    <xdr:from>
      <xdr:col>0</xdr:col>
      <xdr:colOff>152400</xdr:colOff>
      <xdr:row>34</xdr:row>
      <xdr:rowOff>171450</xdr:rowOff>
    </xdr:from>
    <xdr:ext cx="5524500" cy="6115050"/>
    <xdr:sp>
      <xdr:nvSpPr>
        <xdr:cNvPr id="4" name="Shape 4"/>
        <xdr:cNvSpPr txBox="1"/>
      </xdr:nvSpPr>
      <xdr:spPr>
        <a:xfrm>
          <a:off x="822350" y="248625"/>
          <a:ext cx="5508000" cy="6099900"/>
        </a:xfrm>
        <a:prstGeom prst="rect">
          <a:avLst/>
        </a:prstGeom>
        <a:solidFill>
          <a:srgbClr val="FFFFFF"/>
        </a:solidFill>
        <a:ln cap="flat" cmpd="sng" w="9525">
          <a:solidFill>
            <a:srgbClr val="FF0000"/>
          </a:solidFill>
          <a:prstDash val="solid"/>
          <a:round/>
          <a:headEnd len="sm" w="sm" type="none"/>
          <a:tailEnd len="sm" w="sm" type="none"/>
        </a:ln>
      </xdr:spPr>
      <xdr:txBody>
        <a:bodyPr anchorCtr="0" anchor="t" bIns="91425" lIns="91425" spcFirstLastPara="1" rIns="91425" wrap="square" tIns="91425">
          <a:spAutoFit/>
        </a:bodyPr>
        <a:lstStyle/>
        <a:p>
          <a:pPr indent="0" lvl="0" marL="0" rtl="0" algn="l">
            <a:lnSpc>
              <a:spcPct val="115000"/>
            </a:lnSpc>
            <a:spcBef>
              <a:spcPts val="0"/>
            </a:spcBef>
            <a:spcAft>
              <a:spcPts val="0"/>
            </a:spcAft>
            <a:buNone/>
          </a:pPr>
          <a:r>
            <a:rPr lang="en-US" sz="1400"/>
            <a:t>For this exercise, the model is “fixed” with one set of random numbers, so the results will be more consistent.</a:t>
          </a:r>
          <a:endParaRPr sz="1400"/>
        </a:p>
        <a:p>
          <a:pPr indent="0" lvl="0" marL="0" rtl="0" algn="l">
            <a:lnSpc>
              <a:spcPct val="115000"/>
            </a:lnSpc>
            <a:spcBef>
              <a:spcPts val="0"/>
            </a:spcBef>
            <a:spcAft>
              <a:spcPts val="0"/>
            </a:spcAft>
            <a:buNone/>
          </a:pPr>
          <a:r>
            <a:rPr lang="en-US" sz="1400"/>
            <a:t>You are a state fisheries manager trying to save this population of coho salmon. The model is predicting that the population is likely to go extinct.</a:t>
          </a:r>
          <a:endParaRPr sz="1400"/>
        </a:p>
        <a:p>
          <a:pPr indent="0" lvl="0" marL="0" rtl="0" algn="l">
            <a:lnSpc>
              <a:spcPct val="115000"/>
            </a:lnSpc>
            <a:spcBef>
              <a:spcPts val="0"/>
            </a:spcBef>
            <a:spcAft>
              <a:spcPts val="0"/>
            </a:spcAft>
            <a:buNone/>
          </a:pPr>
          <a:r>
            <a:rPr lang="en-US" sz="1400"/>
            <a:t>You can try different management actions with this simulated population.</a:t>
          </a:r>
          <a:endParaRPr sz="1400"/>
        </a:p>
        <a:p>
          <a:pPr indent="0" lvl="0" marL="0" rtl="0" algn="l">
            <a:lnSpc>
              <a:spcPct val="115000"/>
            </a:lnSpc>
            <a:spcBef>
              <a:spcPts val="0"/>
            </a:spcBef>
            <a:spcAft>
              <a:spcPts val="0"/>
            </a:spcAft>
            <a:buNone/>
          </a:pPr>
          <a:r>
            <a:rPr lang="en-US" sz="1400"/>
            <a:t>First, try reducing harvest in the river. You can't eliminate all fishing because many of the salmon are caught in the ocean, but you can reduce it.</a:t>
          </a:r>
          <a:endParaRPr sz="1400"/>
        </a:p>
        <a:p>
          <a:pPr indent="0" lvl="0" marL="0" rtl="0" algn="l">
            <a:lnSpc>
              <a:spcPct val="115000"/>
            </a:lnSpc>
            <a:spcBef>
              <a:spcPts val="0"/>
            </a:spcBef>
            <a:spcAft>
              <a:spcPts val="0"/>
            </a:spcAft>
            <a:buNone/>
          </a:pPr>
          <a:r>
            <a:rPr lang="en-US" sz="1400"/>
            <a:t>Second, try improving the spawning habitat. This could be done by adding gravel to the stream or reducing silt that can smother eggs. Unfortunately, the most you can do is improve the survival of eggs by 10%.</a:t>
          </a:r>
          <a:endParaRPr sz="1400"/>
        </a:p>
        <a:p>
          <a:pPr indent="0" lvl="0" marL="0" rtl="0" algn="l">
            <a:lnSpc>
              <a:spcPct val="115000"/>
            </a:lnSpc>
            <a:spcBef>
              <a:spcPts val="0"/>
            </a:spcBef>
            <a:spcAft>
              <a:spcPts val="0"/>
            </a:spcAft>
            <a:buNone/>
          </a:pPr>
          <a:r>
            <a:rPr lang="en-US" sz="1400"/>
            <a:t>Third, try improving the habitat for juveniles in the stream. This could be done by adding logs to create pools, introducing beaver to create small ponds, or reducing pollution going into the stream. Because the habitat is so large, the most you can do for this management action is improve survival of parr by 5%.</a:t>
          </a:r>
          <a:endParaRPr sz="1400"/>
        </a:p>
        <a:p>
          <a:pPr indent="0" lvl="0" marL="0" rtl="0" algn="l">
            <a:lnSpc>
              <a:spcPct val="115000"/>
            </a:lnSpc>
            <a:spcBef>
              <a:spcPts val="0"/>
            </a:spcBef>
            <a:spcAft>
              <a:spcPts val="0"/>
            </a:spcAft>
            <a:buNone/>
          </a:pPr>
          <a:r>
            <a:t/>
          </a:r>
          <a:endParaRPr sz="1400"/>
        </a:p>
        <a:p>
          <a:pPr indent="0" lvl="0" marL="0" rtl="0" algn="l">
            <a:lnSpc>
              <a:spcPct val="115000"/>
            </a:lnSpc>
            <a:spcBef>
              <a:spcPts val="0"/>
            </a:spcBef>
            <a:spcAft>
              <a:spcPts val="0"/>
            </a:spcAft>
            <a:buNone/>
          </a:pPr>
          <a:r>
            <a:rPr lang="en-US" sz="1400"/>
            <a:t>Which management action works best? What if you do all 3?</a:t>
          </a:r>
          <a:endParaRPr sz="1400"/>
        </a:p>
        <a:p>
          <a:pPr indent="0" lvl="0" marL="0" rtl="0" algn="l">
            <a:lnSpc>
              <a:spcPct val="115000"/>
            </a:lnSpc>
            <a:spcBef>
              <a:spcPts val="0"/>
            </a:spcBef>
            <a:spcAft>
              <a:spcPts val="0"/>
            </a:spcAft>
            <a:buNone/>
          </a:pPr>
          <a:r>
            <a:t/>
          </a:r>
          <a:endParaRPr sz="1400"/>
        </a:p>
        <a:p>
          <a:pPr indent="0" lvl="0" marL="0" rtl="0" algn="l">
            <a:lnSpc>
              <a:spcPct val="115000"/>
            </a:lnSpc>
            <a:spcBef>
              <a:spcPts val="0"/>
            </a:spcBef>
            <a:spcAft>
              <a:spcPts val="0"/>
            </a:spcAft>
            <a:buNone/>
          </a:pPr>
          <a:r>
            <a:rPr lang="en-US" sz="1400"/>
            <a:t>BONUS: If you improve the habitat, can you increase the allowable harvest of returning adult fish?</a:t>
          </a:r>
          <a:endParaRPr sz="1400"/>
        </a:p>
      </xdr:txBody>
    </xdr:sp>
    <xdr:clientData fLocksWithSheet="0"/>
  </xdr:oneCellAnchor>
  <xdr:oneCellAnchor>
    <xdr:from>
      <xdr:col>13</xdr:col>
      <xdr:colOff>809625</xdr:colOff>
      <xdr:row>9</xdr:row>
      <xdr:rowOff>28575</xdr:rowOff>
    </xdr:from>
    <xdr:ext cx="5029200" cy="4410075"/>
    <xdr:sp>
      <xdr:nvSpPr>
        <xdr:cNvPr id="5" name="Shape 5"/>
        <xdr:cNvSpPr txBox="1"/>
      </xdr:nvSpPr>
      <xdr:spPr>
        <a:xfrm>
          <a:off x="779250" y="428575"/>
          <a:ext cx="5006700" cy="4386900"/>
        </a:xfrm>
        <a:prstGeom prst="rect">
          <a:avLst/>
        </a:prstGeom>
        <a:noFill/>
        <a:ln cap="flat" cmpd="sng" w="9525">
          <a:solidFill>
            <a:srgbClr val="0000FF"/>
          </a:solidFill>
          <a:prstDash val="solid"/>
          <a:round/>
          <a:headEnd len="sm" w="sm" type="none"/>
          <a:tailEnd len="sm" w="sm" type="none"/>
        </a:ln>
      </xdr:spPr>
      <xdr:txBody>
        <a:bodyPr anchorCtr="0" anchor="t" bIns="91425" lIns="91425" spcFirstLastPara="1" rIns="91425" wrap="square" tIns="91425">
          <a:spAutoFit/>
        </a:bodyPr>
        <a:lstStyle/>
        <a:p>
          <a:pPr indent="0" lvl="0" marL="0" rtl="0" algn="l">
            <a:spcBef>
              <a:spcPts val="0"/>
            </a:spcBef>
            <a:spcAft>
              <a:spcPts val="0"/>
            </a:spcAft>
            <a:buNone/>
          </a:pPr>
          <a:r>
            <a:rPr lang="en-US" sz="1300">
              <a:highlight>
                <a:srgbClr val="FFFFFF"/>
              </a:highlight>
              <a:latin typeface="Roboto"/>
              <a:ea typeface="Roboto"/>
              <a:cs typeface="Roboto"/>
              <a:sym typeface="Roboto"/>
            </a:rPr>
            <a:t>This is a </a:t>
          </a:r>
          <a:r>
            <a:rPr i="1" lang="en-US" sz="1300">
              <a:highlight>
                <a:srgbClr val="FFFFFF"/>
              </a:highlight>
              <a:latin typeface="Roboto"/>
              <a:ea typeface="Roboto"/>
              <a:cs typeface="Roboto"/>
              <a:sym typeface="Roboto"/>
            </a:rPr>
            <a:t>stochastic </a:t>
          </a:r>
          <a:r>
            <a:rPr lang="en-US" sz="1300">
              <a:highlight>
                <a:srgbClr val="FFFFFF"/>
              </a:highlight>
              <a:latin typeface="Roboto"/>
              <a:ea typeface="Roboto"/>
              <a:cs typeface="Roboto"/>
              <a:sym typeface="Roboto"/>
            </a:rPr>
            <a:t>simulation, which means that the variables in the model equations include a random number. Every time you enter something on this spreadsheet, a new set of random numbers is generated, so the results change. The idea is to use the randomly generated variability in the model to look at a range of possible outcomes.</a:t>
          </a:r>
          <a:endParaRPr sz="1300">
            <a:highlight>
              <a:srgbClr val="FFFFFF"/>
            </a:highlight>
            <a:latin typeface="Roboto"/>
            <a:ea typeface="Roboto"/>
            <a:cs typeface="Roboto"/>
            <a:sym typeface="Roboto"/>
          </a:endParaRPr>
        </a:p>
        <a:p>
          <a:pPr indent="0" lvl="0" marL="0" rtl="0" algn="l">
            <a:spcBef>
              <a:spcPts val="0"/>
            </a:spcBef>
            <a:spcAft>
              <a:spcPts val="0"/>
            </a:spcAft>
            <a:buNone/>
          </a:pPr>
          <a:r>
            <a:t/>
          </a:r>
          <a:endParaRPr sz="1300">
            <a:highlight>
              <a:srgbClr val="FFFFFF"/>
            </a:highlight>
            <a:latin typeface="Roboto"/>
            <a:ea typeface="Roboto"/>
            <a:cs typeface="Roboto"/>
            <a:sym typeface="Roboto"/>
          </a:endParaRPr>
        </a:p>
        <a:p>
          <a:pPr indent="0" lvl="0" marL="0" rtl="0" algn="l">
            <a:spcBef>
              <a:spcPts val="0"/>
            </a:spcBef>
            <a:spcAft>
              <a:spcPts val="0"/>
            </a:spcAft>
            <a:buNone/>
          </a:pPr>
          <a:r>
            <a:rPr lang="en-US" sz="1300">
              <a:highlight>
                <a:srgbClr val="FFFFFF"/>
              </a:highlight>
              <a:latin typeface="Roboto"/>
              <a:ea typeface="Roboto"/>
              <a:cs typeface="Roboto"/>
              <a:sym typeface="Roboto"/>
            </a:rPr>
            <a:t>For this model, the random numbers could indicate a very good year for salmon production, a very bad year, or something in between. If, by chance, the population experiences several low survival years in a row, the population could drop fast. Or, it could grow fast if there are several high survival years. </a:t>
          </a:r>
          <a:endParaRPr sz="1300">
            <a:highlight>
              <a:srgbClr val="FFFFFF"/>
            </a:highlight>
            <a:latin typeface="Roboto"/>
            <a:ea typeface="Roboto"/>
            <a:cs typeface="Roboto"/>
            <a:sym typeface="Roboto"/>
          </a:endParaRPr>
        </a:p>
        <a:p>
          <a:pPr indent="0" lvl="0" marL="0" rtl="0" algn="l">
            <a:spcBef>
              <a:spcPts val="0"/>
            </a:spcBef>
            <a:spcAft>
              <a:spcPts val="0"/>
            </a:spcAft>
            <a:buNone/>
          </a:pPr>
          <a:r>
            <a:t/>
          </a:r>
          <a:endParaRPr sz="1300">
            <a:highlight>
              <a:srgbClr val="FFFFFF"/>
            </a:highlight>
            <a:latin typeface="Roboto"/>
            <a:ea typeface="Roboto"/>
            <a:cs typeface="Roboto"/>
            <a:sym typeface="Roboto"/>
          </a:endParaRPr>
        </a:p>
        <a:p>
          <a:pPr indent="0" lvl="0" marL="0" rtl="0" algn="l">
            <a:spcBef>
              <a:spcPts val="0"/>
            </a:spcBef>
            <a:spcAft>
              <a:spcPts val="0"/>
            </a:spcAft>
            <a:buNone/>
          </a:pPr>
          <a:r>
            <a:rPr lang="en-US" sz="1300">
              <a:highlight>
                <a:srgbClr val="FFFFFF"/>
              </a:highlight>
              <a:latin typeface="Roboto"/>
              <a:ea typeface="Roboto"/>
              <a:cs typeface="Roboto"/>
              <a:sym typeface="Roboto"/>
            </a:rPr>
            <a:t>Scientists run models like this thousands of times to look at all of the possible outcomes. If you enter a value in any cell on the spreadsheet a few times, you will see here that for most simulations this population shows a decline. This is because </a:t>
          </a:r>
          <a:r>
            <a:rPr i="1" lang="en-US" sz="1300">
              <a:highlight>
                <a:srgbClr val="FFFFFF"/>
              </a:highlight>
              <a:latin typeface="Roboto"/>
              <a:ea typeface="Roboto"/>
              <a:cs typeface="Roboto"/>
              <a:sym typeface="Roboto"/>
            </a:rPr>
            <a:t>on average</a:t>
          </a:r>
          <a:r>
            <a:rPr lang="en-US" sz="1300">
              <a:highlight>
                <a:srgbClr val="FFFFFF"/>
              </a:highlight>
              <a:latin typeface="Roboto"/>
              <a:ea typeface="Roboto"/>
              <a:cs typeface="Roboto"/>
              <a:sym typeface="Roboto"/>
            </a:rPr>
            <a:t> the survival rates are not high enough to sustain the population - too few baby salmon survive to grow up and become spawners. Once in a while, though, a simulation results in a population that persists for the full 100 years.</a:t>
          </a:r>
          <a:endParaRPr sz="1300">
            <a:highlight>
              <a:srgbClr val="FFFFFF"/>
            </a:highlight>
            <a:latin typeface="Roboto"/>
            <a:ea typeface="Roboto"/>
            <a:cs typeface="Roboto"/>
            <a:sym typeface="Roboto"/>
          </a:endParaRP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590550</xdr:colOff>
      <xdr:row>0</xdr:row>
      <xdr:rowOff>104775</xdr:rowOff>
    </xdr:from>
    <xdr:ext cx="7543800" cy="1590675"/>
    <xdr:sp>
      <xdr:nvSpPr>
        <xdr:cNvPr id="6" name="Shape 6"/>
        <xdr:cNvSpPr txBox="1"/>
      </xdr:nvSpPr>
      <xdr:spPr>
        <a:xfrm>
          <a:off x="49150" y="225875"/>
          <a:ext cx="7528500" cy="1569900"/>
        </a:xfrm>
        <a:prstGeom prst="rect">
          <a:avLst/>
        </a:prstGeom>
        <a:solidFill>
          <a:srgbClr val="FFFFFF"/>
        </a:solidFill>
        <a:ln cap="flat" cmpd="sng" w="9525">
          <a:solidFill>
            <a:srgbClr val="0000FF"/>
          </a:solidFill>
          <a:prstDash val="solid"/>
          <a:round/>
          <a:headEnd len="sm" w="sm" type="none"/>
          <a:tailEnd len="sm" w="sm" type="none"/>
        </a:ln>
      </xdr:spPr>
      <xdr:txBody>
        <a:bodyPr anchorCtr="0" anchor="t" bIns="91425" lIns="91425" spcFirstLastPara="1" rIns="91425" wrap="square" tIns="91425">
          <a:spAutoFit/>
        </a:bodyPr>
        <a:lstStyle/>
        <a:p>
          <a:pPr indent="0" lvl="0" marL="0" rtl="0" algn="l">
            <a:spcBef>
              <a:spcPts val="0"/>
            </a:spcBef>
            <a:spcAft>
              <a:spcPts val="0"/>
            </a:spcAft>
            <a:buNone/>
          </a:pPr>
          <a:r>
            <a:rPr b="1" lang="en-US" sz="1000"/>
            <a:t>Instructions: </a:t>
          </a:r>
          <a:endParaRPr b="1" sz="1000"/>
        </a:p>
        <a:p>
          <a:pPr indent="-292100" lvl="0" marL="457200" rtl="0" algn="l">
            <a:spcBef>
              <a:spcPts val="0"/>
            </a:spcBef>
            <a:spcAft>
              <a:spcPts val="0"/>
            </a:spcAft>
            <a:buSzPts val="1000"/>
            <a:buAutoNum type="arabicPeriod"/>
          </a:pPr>
          <a:r>
            <a:rPr lang="en-US" sz="1000"/>
            <a:t>Run the simulation on the worksheet tab 10 times. Each time, record the total number of spawners in year 100 (found in the lower right corner of the sheet). </a:t>
          </a:r>
          <a:r>
            <a:rPr lang="en-US" sz="1000"/>
            <a:t>Each time a number is added in the table, the model will run again when switching between tabs. If the model does not change, refresh the tab to run the model again.</a:t>
          </a:r>
          <a:endParaRPr sz="1000"/>
        </a:p>
        <a:p>
          <a:pPr indent="-292100" lvl="0" marL="457200" rtl="0" algn="l">
            <a:spcBef>
              <a:spcPts val="0"/>
            </a:spcBef>
            <a:spcAft>
              <a:spcPts val="0"/>
            </a:spcAft>
            <a:buSzPts val="1000"/>
            <a:buAutoNum type="arabicPeriod"/>
          </a:pPr>
          <a:r>
            <a:rPr lang="en-US" sz="1000"/>
            <a:t>Find the average after 10 runs. </a:t>
          </a:r>
          <a:r>
            <a:rPr lang="en-US" sz="1000"/>
            <a:t>To find an average enter the equation "=average" and select the range of cells. For example, in the first table you would enter "=average(C6:C15)" in cell C16.</a:t>
          </a:r>
          <a:endParaRPr sz="1400"/>
        </a:p>
        <a:p>
          <a:pPr indent="-292100" lvl="0" marL="457200" rtl="0" algn="l">
            <a:spcBef>
              <a:spcPts val="0"/>
            </a:spcBef>
            <a:spcAft>
              <a:spcPts val="0"/>
            </a:spcAft>
            <a:buSzPts val="1000"/>
            <a:buAutoNum type="arabicPeriod"/>
          </a:pPr>
          <a:r>
            <a:rPr lang="en-US" sz="1000"/>
            <a:t>Select the first management option and run the simulation 10 times and find the average. Repeat this process with the other two management options. </a:t>
          </a:r>
          <a:endParaRPr sz="1000"/>
        </a:p>
        <a:p>
          <a:pPr indent="-292100" lvl="0" marL="457200" rtl="0" algn="l">
            <a:spcBef>
              <a:spcPts val="0"/>
            </a:spcBef>
            <a:spcAft>
              <a:spcPts val="0"/>
            </a:spcAft>
            <a:buSzPts val="1000"/>
            <a:buAutoNum type="arabicPeriod"/>
          </a:pPr>
          <a:r>
            <a:rPr lang="en-US" sz="1000"/>
            <a:t>Finally, select all three options and repeat the steps. </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600075</xdr:colOff>
      <xdr:row>0</xdr:row>
      <xdr:rowOff>47625</xdr:rowOff>
    </xdr:from>
    <xdr:ext cx="7620000" cy="2047875"/>
    <xdr:sp>
      <xdr:nvSpPr>
        <xdr:cNvPr id="7" name="Shape 7"/>
        <xdr:cNvSpPr txBox="1"/>
      </xdr:nvSpPr>
      <xdr:spPr>
        <a:xfrm>
          <a:off x="0" y="529775"/>
          <a:ext cx="7620000" cy="2031900"/>
        </a:xfrm>
        <a:prstGeom prst="rect">
          <a:avLst/>
        </a:prstGeom>
        <a:solidFill>
          <a:srgbClr val="FFFFFF"/>
        </a:solidFill>
        <a:ln cap="flat" cmpd="sng" w="9525">
          <a:solidFill>
            <a:srgbClr val="0000FF"/>
          </a:solidFill>
          <a:prstDash val="solid"/>
          <a:round/>
          <a:headEnd len="sm" w="sm" type="none"/>
          <a:tailEnd len="sm" w="sm" type="none"/>
        </a:ln>
      </xdr:spPr>
      <xdr:txBody>
        <a:bodyPr anchorCtr="0" anchor="t" bIns="91425" lIns="91425" spcFirstLastPara="1" rIns="91425" wrap="square" tIns="91425">
          <a:spAutoFit/>
        </a:bodyPr>
        <a:lstStyle/>
        <a:p>
          <a:pPr indent="0" lvl="0" marL="0" rtl="0" algn="l">
            <a:spcBef>
              <a:spcPts val="0"/>
            </a:spcBef>
            <a:spcAft>
              <a:spcPts val="0"/>
            </a:spcAft>
            <a:buNone/>
          </a:pPr>
          <a:r>
            <a:rPr b="1" lang="en-US" sz="1000"/>
            <a:t>Instructions: </a:t>
          </a:r>
          <a:endParaRPr b="1" sz="1000"/>
        </a:p>
        <a:p>
          <a:pPr indent="-292100" lvl="0" marL="457200" rtl="0" algn="l">
            <a:spcBef>
              <a:spcPts val="0"/>
            </a:spcBef>
            <a:spcAft>
              <a:spcPts val="0"/>
            </a:spcAft>
            <a:buSzPts val="1000"/>
            <a:buAutoNum type="arabicPeriod"/>
          </a:pPr>
          <a:r>
            <a:rPr lang="en-US" sz="1000"/>
            <a:t>Run the simulation on the worksheet tab 10 times. Each time, copy and paste the data for total number of spawners (male and female) for all years in the simulation (found in the lower right corner of the sheet). </a:t>
          </a:r>
          <a:endParaRPr sz="1000"/>
        </a:p>
        <a:p>
          <a:pPr indent="-292100" lvl="0" marL="457200" rtl="0" algn="l">
            <a:spcBef>
              <a:spcPts val="0"/>
            </a:spcBef>
            <a:spcAft>
              <a:spcPts val="0"/>
            </a:spcAft>
            <a:buSzPts val="1000"/>
            <a:buAutoNum type="arabicPeriod"/>
          </a:pPr>
          <a:r>
            <a:rPr lang="en-US" sz="1000"/>
            <a:t>Find the average for every year after completing 10 runs. Each time a set of numbers is added in the table, the model will run again when switching between tabs. If the model does not change, refresh the tab to run the model again. To find an average enter the equation "=average" and select the range of cells. For example, in the row for year 0 you would enter "=average(C5:L5)" in cell M5. You can drag the formula down to calculate the average for each row. </a:t>
          </a:r>
          <a:endParaRPr sz="1000"/>
        </a:p>
        <a:p>
          <a:pPr indent="-292100" lvl="0" marL="457200" rtl="0" algn="l">
            <a:spcBef>
              <a:spcPts val="0"/>
            </a:spcBef>
            <a:spcAft>
              <a:spcPts val="0"/>
            </a:spcAft>
            <a:buSzPts val="1000"/>
            <a:buAutoNum type="arabicPeriod"/>
          </a:pPr>
          <a:r>
            <a:rPr lang="en-US" sz="1000"/>
            <a:t>Use the averages and years to create a graph of spawners over time.</a:t>
          </a:r>
          <a:endParaRPr sz="1000"/>
        </a:p>
        <a:p>
          <a:pPr indent="-292100" lvl="0" marL="457200" rtl="0" algn="l">
            <a:spcBef>
              <a:spcPts val="0"/>
            </a:spcBef>
            <a:spcAft>
              <a:spcPts val="0"/>
            </a:spcAft>
            <a:buSzPts val="1000"/>
            <a:buAutoNum type="arabicPeriod"/>
          </a:pPr>
          <a:r>
            <a:rPr lang="en-US" sz="1000"/>
            <a:t>For each management strategy, clear the table and return to the worksheet to select the management strategy you are trying. Then repeat the process above. After creating your graph, copy and paste the graph unlinked into the worksheet. Repeat for each management strategy.</a:t>
          </a:r>
          <a:endParaRPr sz="1000"/>
        </a:p>
        <a:p>
          <a:pPr indent="-292100" lvl="0" marL="457200" rtl="0" algn="l">
            <a:spcBef>
              <a:spcPts val="0"/>
            </a:spcBef>
            <a:spcAft>
              <a:spcPts val="0"/>
            </a:spcAft>
            <a:buSzPts val="1000"/>
            <a:buAutoNum type="arabicPeriod"/>
          </a:pPr>
          <a:r>
            <a:rPr lang="en-US" sz="1000"/>
            <a:t>Lastly, clear the table, check all three options on the worksheet, and complete the steps listed above.</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14</xdr:col>
      <xdr:colOff>219075</xdr:colOff>
      <xdr:row>0</xdr:row>
      <xdr:rowOff>0</xdr:rowOff>
    </xdr:from>
    <xdr:ext cx="4495800" cy="2857500"/>
    <xdr:graphicFrame>
      <xdr:nvGraphicFramePr>
        <xdr:cNvPr id="3" name="Chart 3"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9</xdr:col>
      <xdr:colOff>123825</xdr:colOff>
      <xdr:row>0</xdr:row>
      <xdr:rowOff>47625</xdr:rowOff>
    </xdr:from>
    <xdr:ext cx="4057650" cy="2809875"/>
    <xdr:graphicFrame>
      <xdr:nvGraphicFramePr>
        <xdr:cNvPr id="4" name="Chart 4" title="Chart"/>
        <xdr:cNvGraphicFramePr/>
      </xdr:nvGraphicFramePr>
      <xdr:xfrm>
        <a:off x="0" y="0"/>
        <a:ext cx="0" cy="0"/>
      </xdr:xfrm>
      <a:graphic>
        <a:graphicData uri="http://schemas.openxmlformats.org/drawingml/2006/chart">
          <c:chart r:id="rId2"/>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H1" s="1" t="str">
        <f>'model - coho'!E2</f>
        <v/>
      </c>
      <c r="I1" s="1" t="str">
        <f>'model - coho'!F2</f>
        <v>months in this stage</v>
      </c>
      <c r="J1" s="1" t="str">
        <f>'model - coho'!G2</f>
        <v>survivorship - average</v>
      </c>
    </row>
    <row r="2">
      <c r="H2" s="1" t="str">
        <f>'model - coho'!E3</f>
        <v>eggs </v>
      </c>
      <c r="I2" s="1">
        <f>'model - coho'!F3</f>
        <v>5.5</v>
      </c>
      <c r="J2" s="2">
        <f>'model - coho'!G3</f>
        <v>0.1</v>
      </c>
    </row>
    <row r="3">
      <c r="H3" s="1" t="str">
        <f>'model - coho'!E4</f>
        <v>alevin</v>
      </c>
      <c r="I3" s="1">
        <f>'model - coho'!F4</f>
        <v>0.5</v>
      </c>
      <c r="J3" s="2">
        <f>'model - coho'!G4</f>
        <v>0.8</v>
      </c>
    </row>
    <row r="4">
      <c r="H4" s="1" t="str">
        <f>'model - coho'!E5</f>
        <v>fry and parr</v>
      </c>
      <c r="I4" s="1">
        <f>'model - coho'!F5</f>
        <v>3</v>
      </c>
      <c r="J4" s="2">
        <f>'model - coho'!G5</f>
        <v>0.4</v>
      </c>
    </row>
    <row r="5">
      <c r="H5" s="1" t="str">
        <f>'model - coho'!E6</f>
        <v>smolt</v>
      </c>
      <c r="I5" s="1">
        <f>'model - coho'!F6</f>
        <v>1</v>
      </c>
      <c r="J5" s="2">
        <f>'model - coho'!G6</f>
        <v>0.6</v>
      </c>
    </row>
    <row r="6">
      <c r="H6" s="1" t="str">
        <f>'model - coho'!E7</f>
        <v>ocean juvenile</v>
      </c>
      <c r="I6" s="1">
        <f>'model - coho'!F7</f>
        <v>12</v>
      </c>
      <c r="J6" s="2">
        <f>'model - coho'!G7</f>
        <v>0.2</v>
      </c>
    </row>
    <row r="7">
      <c r="H7" s="1" t="str">
        <f>'model - coho'!E8</f>
        <v>ocean adult </v>
      </c>
      <c r="I7" s="1">
        <f>'model - coho'!F8</f>
        <v>9</v>
      </c>
      <c r="J7" s="2">
        <f>'model - coho'!G8</f>
        <v>0.6</v>
      </c>
      <c r="L7" s="3" t="s">
        <v>0</v>
      </c>
    </row>
    <row r="8">
      <c r="H8" s="1" t="str">
        <f>'model - coho'!E9</f>
        <v>returning adult</v>
      </c>
      <c r="I8" s="1">
        <f>'model - coho'!F9</f>
        <v>3</v>
      </c>
      <c r="J8" s="2">
        <f>'model - coho'!G9</f>
        <v>0.3</v>
      </c>
    </row>
    <row r="9">
      <c r="H9" s="4" t="s">
        <v>1</v>
      </c>
      <c r="I9" s="1" t="str">
        <f>'model - coho'!F10</f>
        <v/>
      </c>
      <c r="J9" s="1" t="str">
        <f>'model - coho'!G10</f>
        <v/>
      </c>
      <c r="K9" s="5" t="str">
        <f>'model - coho'!H10</f>
        <v/>
      </c>
    </row>
    <row r="10">
      <c r="H10" s="4" t="s">
        <v>2</v>
      </c>
      <c r="I10" s="2">
        <f>'model - coho'!C8</f>
        <v>0.4</v>
      </c>
      <c r="J10" s="1"/>
    </row>
    <row r="25">
      <c r="Q25" s="6"/>
    </row>
    <row r="34">
      <c r="O34" s="1" t="str">
        <f>'model - coho'!A14</f>
        <v>year</v>
      </c>
      <c r="P34" s="1" t="str">
        <f>'model - coho'!B14</f>
        <v>SPAWNERS (males and females)</v>
      </c>
      <c r="Q34" s="1" t="str">
        <f>'model - coho'!C14</f>
        <v>SPAWNING FEMALES AGE 3</v>
      </c>
      <c r="R34" s="1" t="str">
        <f>'model - coho'!D14</f>
        <v>SPAWNING FEMALES AGE 4</v>
      </c>
      <c r="S34" s="1" t="str">
        <f>'model - coho'!E14</f>
        <v>EGGS FROM SPAWNING FEMALES AGE 3</v>
      </c>
      <c r="T34" s="1" t="str">
        <f>'model - coho'!F14</f>
        <v>EGGS FROM SPAWNING FEMALES AGE 4</v>
      </c>
      <c r="U34" s="3" t="s">
        <v>3</v>
      </c>
    </row>
    <row r="35">
      <c r="O35" s="1">
        <f>'model - coho'!A15</f>
        <v>0</v>
      </c>
      <c r="P35" s="7">
        <f>'model - coho'!B15</f>
        <v>1600</v>
      </c>
      <c r="Q35" s="7">
        <f>'model - coho'!C15</f>
        <v>500</v>
      </c>
      <c r="R35" s="7">
        <f>'model - coho'!D15</f>
        <v>300</v>
      </c>
      <c r="S35" s="7">
        <f>'model - coho'!E15</f>
        <v>1250000</v>
      </c>
      <c r="T35" s="7">
        <f>'model - coho'!F15</f>
        <v>1350000</v>
      </c>
      <c r="U35" s="5" t="str">
        <f>'model - coho'!R15</f>
        <v/>
      </c>
    </row>
    <row r="36">
      <c r="I36" s="3" t="s">
        <v>4</v>
      </c>
      <c r="O36" s="1">
        <f>'model - coho'!A16</f>
        <v>1</v>
      </c>
      <c r="P36" s="7">
        <f>'model - coho'!B16</f>
        <v>1600</v>
      </c>
      <c r="Q36" s="7">
        <f>'model - coho'!C16</f>
        <v>500</v>
      </c>
      <c r="R36" s="7">
        <f>'model - coho'!D16</f>
        <v>300</v>
      </c>
      <c r="S36" s="7">
        <f>'model - coho'!E16</f>
        <v>1250000</v>
      </c>
      <c r="T36" s="7">
        <f>'model - coho'!F16</f>
        <v>1350000</v>
      </c>
      <c r="U36" s="5" t="str">
        <f>'model - coho'!R16</f>
        <v/>
      </c>
    </row>
    <row r="37">
      <c r="H37" s="3" t="s">
        <v>5</v>
      </c>
      <c r="J37" s="8"/>
      <c r="K37" s="9">
        <v>-0.2</v>
      </c>
      <c r="O37" s="1">
        <f>'model - coho'!A17</f>
        <v>2</v>
      </c>
      <c r="P37" s="7">
        <f>'model - coho'!B17</f>
        <v>1600</v>
      </c>
      <c r="Q37" s="7">
        <f>'model - coho'!C17</f>
        <v>500</v>
      </c>
      <c r="R37" s="7">
        <f>'model - coho'!D17</f>
        <v>300</v>
      </c>
      <c r="S37" s="7">
        <f>'model - coho'!E17</f>
        <v>1250000</v>
      </c>
      <c r="T37" s="7">
        <f>'model - coho'!F17</f>
        <v>1350000</v>
      </c>
      <c r="U37" s="5" t="str">
        <f>'model - coho'!R17</f>
        <v/>
      </c>
    </row>
    <row r="38">
      <c r="H38" s="3" t="s">
        <v>6</v>
      </c>
      <c r="J38" s="8"/>
      <c r="K38" s="9">
        <v>0.1</v>
      </c>
      <c r="O38" s="1">
        <f>'model - coho'!A18</f>
        <v>3</v>
      </c>
      <c r="P38" s="7">
        <f>'model - coho'!B18</f>
        <v>1126.874426</v>
      </c>
      <c r="Q38" s="7">
        <f>'model - coho'!C18</f>
        <v>563.4372132</v>
      </c>
      <c r="R38" s="7">
        <f>'model - coho'!D18</f>
        <v>200</v>
      </c>
      <c r="S38" s="7">
        <f>'model - coho'!E18</f>
        <v>1408593.033</v>
      </c>
      <c r="T38" s="7">
        <f>'model - coho'!F18</f>
        <v>900000</v>
      </c>
      <c r="U38" s="10">
        <f>'model - coho'!R18</f>
        <v>1502.499235</v>
      </c>
    </row>
    <row r="39">
      <c r="H39" s="3" t="s">
        <v>7</v>
      </c>
      <c r="J39" s="8"/>
      <c r="K39" s="9">
        <v>0.05</v>
      </c>
      <c r="O39" s="1">
        <f>'model - coho'!A19</f>
        <v>4</v>
      </c>
      <c r="P39" s="7">
        <f>'model - coho'!B19</f>
        <v>1411.852133</v>
      </c>
      <c r="Q39" s="7">
        <f>'model - coho'!C19</f>
        <v>482.440439</v>
      </c>
      <c r="R39" s="7">
        <f>'model - coho'!D19</f>
        <v>223.4856273</v>
      </c>
      <c r="S39" s="7">
        <f>'model - coho'!E19</f>
        <v>1206101.097</v>
      </c>
      <c r="T39" s="7">
        <f>'model - coho'!F19</f>
        <v>1005685.323</v>
      </c>
      <c r="U39" s="10">
        <f>'model - coho'!R19</f>
        <v>1882.46951</v>
      </c>
    </row>
    <row r="40">
      <c r="O40" s="1">
        <f>'model - coho'!A20</f>
        <v>5</v>
      </c>
      <c r="P40" s="7">
        <f>'model - coho'!B20</f>
        <v>1172.674632</v>
      </c>
      <c r="Q40" s="7">
        <f>'model - coho'!C20</f>
        <v>396.0108288</v>
      </c>
      <c r="R40" s="7">
        <f>'model - coho'!D20</f>
        <v>190.3264872</v>
      </c>
      <c r="S40" s="7">
        <f>'model - coho'!E20</f>
        <v>990027.072</v>
      </c>
      <c r="T40" s="7">
        <f>'model - coho'!F20</f>
        <v>856469.1922</v>
      </c>
      <c r="U40" s="10">
        <f>'model - coho'!R20</f>
        <v>1563.566176</v>
      </c>
    </row>
    <row r="41">
      <c r="O41" s="1">
        <f>'model - coho'!A21</f>
        <v>6</v>
      </c>
      <c r="P41" s="7">
        <f>'model - coho'!B21</f>
        <v>1104.223478</v>
      </c>
      <c r="Q41" s="7">
        <f>'model - coho'!C21</f>
        <v>395.463141</v>
      </c>
      <c r="R41" s="7">
        <f>'model - coho'!D21</f>
        <v>156.6485982</v>
      </c>
      <c r="S41" s="7">
        <f>'model - coho'!E21</f>
        <v>988657.8525</v>
      </c>
      <c r="T41" s="7">
        <f>'model - coho'!F21</f>
        <v>704918.6919</v>
      </c>
      <c r="U41" s="10">
        <f>'model - coho'!R21</f>
        <v>1472.297971</v>
      </c>
    </row>
    <row r="42">
      <c r="O42" s="1">
        <f>'model - coho'!A22</f>
        <v>7</v>
      </c>
      <c r="P42" s="7">
        <f>'model - coho'!B22</f>
        <v>1704.381685</v>
      </c>
      <c r="Q42" s="7">
        <f>'model - coho'!C22</f>
        <v>692.1984571</v>
      </c>
      <c r="R42" s="7">
        <f>'model - coho'!D22</f>
        <v>159.9923853</v>
      </c>
      <c r="S42" s="7">
        <f>'model - coho'!E22</f>
        <v>1730496.143</v>
      </c>
      <c r="T42" s="7">
        <f>'model - coho'!F22</f>
        <v>719965.7339</v>
      </c>
      <c r="U42" s="10">
        <f>'model - coho'!R22</f>
        <v>2272.508913</v>
      </c>
    </row>
    <row r="43">
      <c r="O43" s="1">
        <f>'model - coho'!A23</f>
        <v>8</v>
      </c>
      <c r="P43" s="7">
        <f>'model - coho'!B23</f>
        <v>1570.054869</v>
      </c>
      <c r="Q43" s="7">
        <f>'model - coho'!C23</f>
        <v>510.9817032</v>
      </c>
      <c r="R43" s="7">
        <f>'model - coho'!D23</f>
        <v>274.0457314</v>
      </c>
      <c r="S43" s="7">
        <f>'model - coho'!E23</f>
        <v>1277454.258</v>
      </c>
      <c r="T43" s="7">
        <f>'model - coho'!F23</f>
        <v>1233205.791</v>
      </c>
      <c r="U43" s="10">
        <f>'model - coho'!R23</f>
        <v>2093.406492</v>
      </c>
    </row>
    <row r="44">
      <c r="O44" s="1">
        <f>'model - coho'!A24</f>
        <v>9</v>
      </c>
      <c r="P44" s="7">
        <f>'model - coho'!B24</f>
        <v>1128.959605</v>
      </c>
      <c r="Q44" s="7">
        <f>'model - coho'!C24</f>
        <v>357.2540951</v>
      </c>
      <c r="R44" s="7">
        <f>'model - coho'!D24</f>
        <v>207.2257073</v>
      </c>
      <c r="S44" s="7">
        <f>'model - coho'!E24</f>
        <v>893135.2377</v>
      </c>
      <c r="T44" s="7">
        <f>'model - coho'!F24</f>
        <v>932515.683</v>
      </c>
      <c r="U44" s="10">
        <f>'model - coho'!R24</f>
        <v>1505.279473</v>
      </c>
    </row>
    <row r="45">
      <c r="O45" s="1">
        <f>'model - coho'!A25</f>
        <v>10</v>
      </c>
      <c r="P45" s="7">
        <f>'model - coho'!B25</f>
        <v>1340.887925</v>
      </c>
      <c r="Q45" s="7">
        <f>'model - coho'!C25</f>
        <v>530.1922369</v>
      </c>
      <c r="R45" s="7">
        <f>'model - coho'!D25</f>
        <v>140.2517257</v>
      </c>
      <c r="S45" s="7">
        <f>'model - coho'!E25</f>
        <v>1325480.592</v>
      </c>
      <c r="T45" s="7">
        <f>'model - coho'!F25</f>
        <v>631132.7657</v>
      </c>
      <c r="U45" s="10">
        <f>'model - coho'!R25</f>
        <v>1787.850567</v>
      </c>
    </row>
    <row r="46">
      <c r="O46" s="1">
        <f>'model - coho'!A26</f>
        <v>11</v>
      </c>
      <c r="P46" s="7">
        <f>'model - coho'!B26</f>
        <v>1212.920452</v>
      </c>
      <c r="Q46" s="7">
        <f>'model - coho'!C26</f>
        <v>398.9116491</v>
      </c>
      <c r="R46" s="7">
        <f>'model - coho'!D26</f>
        <v>207.5485771</v>
      </c>
      <c r="S46" s="7">
        <f>'model - coho'!E26</f>
        <v>997279.1228</v>
      </c>
      <c r="T46" s="7">
        <f>'model - coho'!F26</f>
        <v>933968.5971</v>
      </c>
      <c r="U46" s="10">
        <f>'model - coho'!R26</f>
        <v>1617.22727</v>
      </c>
    </row>
    <row r="47">
      <c r="O47" s="1">
        <f>'model - coho'!A27</f>
        <v>12</v>
      </c>
      <c r="P47" s="7">
        <f>'model - coho'!B27</f>
        <v>1150.971178</v>
      </c>
      <c r="Q47" s="7">
        <f>'model - coho'!C27</f>
        <v>408.7220512</v>
      </c>
      <c r="R47" s="7">
        <f>'model - coho'!D27</f>
        <v>166.7635376</v>
      </c>
      <c r="S47" s="7">
        <f>'model - coho'!E27</f>
        <v>1021805.128</v>
      </c>
      <c r="T47" s="7">
        <f>'model - coho'!F27</f>
        <v>750435.9194</v>
      </c>
      <c r="U47" s="10">
        <f>'model - coho'!R27</f>
        <v>1534.628237</v>
      </c>
    </row>
    <row r="48">
      <c r="O48" s="1">
        <f>'model - coho'!A28</f>
        <v>13</v>
      </c>
      <c r="P48" s="7">
        <f>'model - coho'!B28</f>
        <v>848.7245778</v>
      </c>
      <c r="Q48" s="7">
        <f>'model - coho'!C28</f>
        <v>254.6522564</v>
      </c>
      <c r="R48" s="7">
        <f>'model - coho'!D28</f>
        <v>169.7100325</v>
      </c>
      <c r="S48" s="7">
        <f>'model - coho'!E28</f>
        <v>636630.641</v>
      </c>
      <c r="T48" s="7">
        <f>'model - coho'!F28</f>
        <v>763695.1462</v>
      </c>
      <c r="U48" s="10">
        <f>'model - coho'!R28</f>
        <v>1131.63277</v>
      </c>
    </row>
    <row r="49">
      <c r="O49" s="1">
        <f>'model - coho'!A29</f>
        <v>14</v>
      </c>
      <c r="P49" s="7">
        <f>'model - coho'!B29</f>
        <v>1107.413862</v>
      </c>
      <c r="Q49" s="7">
        <f>'model - coho'!C29</f>
        <v>448.4739501</v>
      </c>
      <c r="R49" s="7">
        <f>'model - coho'!D29</f>
        <v>105.2329809</v>
      </c>
      <c r="S49" s="7">
        <f>'model - coho'!E29</f>
        <v>1121184.875</v>
      </c>
      <c r="T49" s="7">
        <f>'model - coho'!F29</f>
        <v>473548.414</v>
      </c>
      <c r="U49" s="10">
        <f>'model - coho'!R29</f>
        <v>1476.551816</v>
      </c>
    </row>
    <row r="50">
      <c r="O50" s="1">
        <f>'model - coho'!A30</f>
        <v>15</v>
      </c>
      <c r="P50" s="7">
        <f>'model - coho'!B30</f>
        <v>1098.379781</v>
      </c>
      <c r="Q50" s="7">
        <f>'model - coho'!C30</f>
        <v>366.7622476</v>
      </c>
      <c r="R50" s="7">
        <f>'model - coho'!D30</f>
        <v>182.4276428</v>
      </c>
      <c r="S50" s="7">
        <f>'model - coho'!E30</f>
        <v>916905.6191</v>
      </c>
      <c r="T50" s="7">
        <f>'model - coho'!F30</f>
        <v>820924.3926</v>
      </c>
      <c r="U50" s="10">
        <f>'model - coho'!R30</f>
        <v>1464.506375</v>
      </c>
    </row>
    <row r="51">
      <c r="O51" s="1">
        <f>'model - coho'!A31</f>
        <v>16</v>
      </c>
      <c r="P51" s="7">
        <f>'model - coho'!B31</f>
        <v>1094.049803</v>
      </c>
      <c r="Q51" s="7">
        <f>'model - coho'!C31</f>
        <v>403.161383</v>
      </c>
      <c r="R51" s="7">
        <f>'model - coho'!D31</f>
        <v>143.8635186</v>
      </c>
      <c r="S51" s="7">
        <f>'model - coho'!E31</f>
        <v>1007903.457</v>
      </c>
      <c r="T51" s="7">
        <f>'model - coho'!F31</f>
        <v>647385.8338</v>
      </c>
      <c r="U51" s="10">
        <f>'model - coho'!R31</f>
        <v>1458.733071</v>
      </c>
    </row>
    <row r="52">
      <c r="O52" s="1">
        <f>'model - coho'!A32</f>
        <v>17</v>
      </c>
      <c r="P52" s="7">
        <f>'model - coho'!B32</f>
        <v>1091.253542</v>
      </c>
      <c r="Q52" s="7">
        <f>'model - coho'!C32</f>
        <v>385.2657651</v>
      </c>
      <c r="R52" s="7">
        <f>'model - coho'!D32</f>
        <v>160.3610061</v>
      </c>
      <c r="S52" s="7">
        <f>'model - coho'!E32</f>
        <v>963164.4128</v>
      </c>
      <c r="T52" s="7">
        <f>'model - coho'!F32</f>
        <v>721624.5275</v>
      </c>
      <c r="U52" s="10">
        <f>'model - coho'!R32</f>
        <v>1455.004723</v>
      </c>
    </row>
    <row r="53">
      <c r="O53" s="1">
        <f>'model - coho'!A33</f>
        <v>18</v>
      </c>
      <c r="P53" s="7">
        <f>'model - coho'!B33</f>
        <v>1114.972203</v>
      </c>
      <c r="Q53" s="7">
        <f>'model - coho'!C33</f>
        <v>398.3656307</v>
      </c>
      <c r="R53" s="7">
        <f>'model - coho'!D33</f>
        <v>159.1204708</v>
      </c>
      <c r="S53" s="7">
        <f>'model - coho'!E33</f>
        <v>995914.0767</v>
      </c>
      <c r="T53" s="7">
        <f>'model - coho'!F33</f>
        <v>716042.1185</v>
      </c>
      <c r="U53" s="10">
        <f>'model - coho'!R33</f>
        <v>1486.629604</v>
      </c>
    </row>
    <row r="54">
      <c r="O54" s="1">
        <f>'model - coho'!A34</f>
        <v>19</v>
      </c>
      <c r="P54" s="7">
        <f>'model - coho'!B34</f>
        <v>1122.76594</v>
      </c>
      <c r="Q54" s="7">
        <f>'model - coho'!C34</f>
        <v>406.85957</v>
      </c>
      <c r="R54" s="7">
        <f>'model - coho'!D34</f>
        <v>154.5234003</v>
      </c>
      <c r="S54" s="7">
        <f>'model - coho'!E34</f>
        <v>1017148.925</v>
      </c>
      <c r="T54" s="7">
        <f>'model - coho'!F34</f>
        <v>695355.3012</v>
      </c>
      <c r="U54" s="10">
        <f>'model - coho'!R34</f>
        <v>1497.021254</v>
      </c>
    </row>
    <row r="55">
      <c r="O55" s="1">
        <f>'model - coho'!A35</f>
        <v>20</v>
      </c>
      <c r="P55" s="7">
        <f>'model - coho'!B35</f>
        <v>1088.513975</v>
      </c>
      <c r="Q55" s="7">
        <f>'model - coho'!C35</f>
        <v>382.3507738</v>
      </c>
      <c r="R55" s="7">
        <f>'model - coho'!D35</f>
        <v>161.9062139</v>
      </c>
      <c r="S55" s="7">
        <f>'model - coho'!E35</f>
        <v>955876.9344</v>
      </c>
      <c r="T55" s="7">
        <f>'model - coho'!F35</f>
        <v>728577.9625</v>
      </c>
      <c r="U55" s="10">
        <f>'model - coho'!R35</f>
        <v>1451.351967</v>
      </c>
    </row>
    <row r="56">
      <c r="O56" s="1">
        <f>'model - coho'!A36</f>
        <v>21</v>
      </c>
      <c r="P56" s="7">
        <f>'model - coho'!B36</f>
        <v>860.2605263</v>
      </c>
      <c r="Q56" s="7">
        <f>'model - coho'!C36</f>
        <v>281.0649145</v>
      </c>
      <c r="R56" s="7">
        <f>'model - coho'!D36</f>
        <v>149.0653487</v>
      </c>
      <c r="S56" s="7">
        <f>'model - coho'!E36</f>
        <v>702662.2863</v>
      </c>
      <c r="T56" s="7">
        <f>'model - coho'!F36</f>
        <v>670794.069</v>
      </c>
      <c r="U56" s="10">
        <f>'model - coho'!R36</f>
        <v>1147.014035</v>
      </c>
    </row>
    <row r="57">
      <c r="O57" s="1">
        <f>'model - coho'!A37</f>
        <v>22</v>
      </c>
      <c r="P57" s="7">
        <f>'model - coho'!B37</f>
        <v>803.1725553</v>
      </c>
      <c r="Q57" s="7">
        <f>'model - coho'!C37</f>
        <v>288.9715512</v>
      </c>
      <c r="R57" s="7">
        <f>'model - coho'!D37</f>
        <v>112.6147264</v>
      </c>
      <c r="S57" s="7">
        <f>'model - coho'!E37</f>
        <v>722428.8781</v>
      </c>
      <c r="T57" s="7">
        <f>'model - coho'!F37</f>
        <v>506766.2687</v>
      </c>
      <c r="U57" s="10">
        <f>'model - coho'!R37</f>
        <v>1070.89674</v>
      </c>
    </row>
    <row r="58">
      <c r="O58" s="1">
        <f>'model - coho'!A38</f>
        <v>23</v>
      </c>
      <c r="P58" s="7">
        <f>'model - coho'!B38</f>
        <v>1000.934404</v>
      </c>
      <c r="Q58" s="7">
        <f>'model - coho'!C38</f>
        <v>388.1700304</v>
      </c>
      <c r="R58" s="7">
        <f>'model - coho'!D38</f>
        <v>112.2971718</v>
      </c>
      <c r="S58" s="7">
        <f>'model - coho'!E38</f>
        <v>970425.076</v>
      </c>
      <c r="T58" s="7">
        <f>'model - coho'!F38</f>
        <v>505337.2731</v>
      </c>
      <c r="U58" s="10">
        <f>'model - coho'!R38</f>
        <v>1334.579206</v>
      </c>
    </row>
    <row r="59">
      <c r="O59" s="1">
        <f>'model - coho'!A39</f>
        <v>24</v>
      </c>
      <c r="P59" s="7">
        <f>'model - coho'!B39</f>
        <v>712.8873618</v>
      </c>
      <c r="Q59" s="7">
        <f>'model - coho'!C39</f>
        <v>201.7543912</v>
      </c>
      <c r="R59" s="7">
        <f>'model - coho'!D39</f>
        <v>154.6892897</v>
      </c>
      <c r="S59" s="7">
        <f>'model - coho'!E39</f>
        <v>504385.9779</v>
      </c>
      <c r="T59" s="7">
        <f>'model - coho'!F39</f>
        <v>696101.8038</v>
      </c>
      <c r="U59" s="10">
        <f>'model - coho'!R39</f>
        <v>950.5164824</v>
      </c>
    </row>
    <row r="60">
      <c r="O60" s="1">
        <f>'model - coho'!A40</f>
        <v>25</v>
      </c>
      <c r="P60" s="7">
        <f>'model - coho'!B40</f>
        <v>742.8097352</v>
      </c>
      <c r="Q60" s="7">
        <f>'model - coho'!C40</f>
        <v>287.8240955</v>
      </c>
      <c r="R60" s="7">
        <f>'model - coho'!D40</f>
        <v>83.58077209</v>
      </c>
      <c r="S60" s="7">
        <f>'model - coho'!E40</f>
        <v>719560.2388</v>
      </c>
      <c r="T60" s="7">
        <f>'model - coho'!F40</f>
        <v>376113.4744</v>
      </c>
      <c r="U60" s="10">
        <f>'model - coho'!R40</f>
        <v>990.4129803</v>
      </c>
    </row>
    <row r="61">
      <c r="O61" s="1">
        <f>'model - coho'!A41</f>
        <v>26</v>
      </c>
      <c r="P61" s="7">
        <f>'model - coho'!B41</f>
        <v>912.1925124</v>
      </c>
      <c r="Q61" s="7">
        <f>'model - coho'!C41</f>
        <v>338.9049611</v>
      </c>
      <c r="R61" s="7">
        <f>'model - coho'!D41</f>
        <v>117.1912951</v>
      </c>
      <c r="S61" s="7">
        <f>'model - coho'!E41</f>
        <v>847262.4026</v>
      </c>
      <c r="T61" s="7">
        <f>'model - coho'!F41</f>
        <v>527360.8281</v>
      </c>
      <c r="U61" s="10">
        <f>'model - coho'!R41</f>
        <v>1216.256683</v>
      </c>
    </row>
    <row r="62">
      <c r="O62" s="1">
        <f>'model - coho'!A42</f>
        <v>27</v>
      </c>
      <c r="P62" s="7">
        <f>'model - coho'!B42</f>
        <v>684.3696859</v>
      </c>
      <c r="Q62" s="7">
        <f>'model - coho'!C42</f>
        <v>209.9969442</v>
      </c>
      <c r="R62" s="7">
        <f>'model - coho'!D42</f>
        <v>132.1878987</v>
      </c>
      <c r="S62" s="7">
        <f>'model - coho'!E42</f>
        <v>524992.3605</v>
      </c>
      <c r="T62" s="7">
        <f>'model - coho'!F42</f>
        <v>594845.5443</v>
      </c>
      <c r="U62" s="10">
        <f>'model - coho'!R42</f>
        <v>912.4929145</v>
      </c>
    </row>
    <row r="63">
      <c r="O63" s="1">
        <f>'model - coho'!A43</f>
        <v>28</v>
      </c>
      <c r="P63" s="7">
        <f>'model - coho'!B43</f>
        <v>708.006837</v>
      </c>
      <c r="Q63" s="7">
        <f>'model - coho'!C43</f>
        <v>266.4923108</v>
      </c>
      <c r="R63" s="7">
        <f>'model - coho'!D43</f>
        <v>87.51110769</v>
      </c>
      <c r="S63" s="7">
        <f>'model - coho'!E43</f>
        <v>666230.777</v>
      </c>
      <c r="T63" s="7">
        <f>'model - coho'!F43</f>
        <v>393799.9846</v>
      </c>
      <c r="U63" s="10">
        <f>'model - coho'!R43</f>
        <v>944.009116</v>
      </c>
    </row>
    <row r="64">
      <c r="O64" s="1">
        <f>'model - coho'!A44</f>
        <v>29</v>
      </c>
      <c r="P64" s="7">
        <f>'model - coho'!B44</f>
        <v>765.2861337</v>
      </c>
      <c r="Q64" s="7">
        <f>'model - coho'!C44</f>
        <v>275.3445261</v>
      </c>
      <c r="R64" s="7">
        <f>'model - coho'!D44</f>
        <v>107.2985408</v>
      </c>
      <c r="S64" s="7">
        <f>'model - coho'!E44</f>
        <v>688361.3151</v>
      </c>
      <c r="T64" s="7">
        <f>'model - coho'!F44</f>
        <v>482843.4336</v>
      </c>
      <c r="U64" s="10">
        <f>'model - coho'!R44</f>
        <v>1020.381512</v>
      </c>
    </row>
    <row r="65">
      <c r="O65" s="1">
        <f>'model - coho'!A45</f>
        <v>30</v>
      </c>
      <c r="P65" s="7">
        <f>'model - coho'!B45</f>
        <v>815.0116584</v>
      </c>
      <c r="Q65" s="7">
        <f>'model - coho'!C45</f>
        <v>291.9421138</v>
      </c>
      <c r="R65" s="7">
        <f>'model - coho'!D45</f>
        <v>115.5637154</v>
      </c>
      <c r="S65" s="7">
        <f>'model - coho'!E45</f>
        <v>729855.2846</v>
      </c>
      <c r="T65" s="7">
        <f>'model - coho'!F45</f>
        <v>520036.7192</v>
      </c>
      <c r="U65" s="10">
        <f>'model - coho'!R45</f>
        <v>1086.682211</v>
      </c>
    </row>
    <row r="66">
      <c r="O66" s="1">
        <f>'model - coho'!A46</f>
        <v>31</v>
      </c>
      <c r="P66" s="7">
        <f>'model - coho'!B46</f>
        <v>505.8858067</v>
      </c>
      <c r="Q66" s="7">
        <f>'model - coho'!C46</f>
        <v>138.9332935</v>
      </c>
      <c r="R66" s="7">
        <f>'model - coho'!D46</f>
        <v>114.0096099</v>
      </c>
      <c r="S66" s="7">
        <f>'model - coho'!E46</f>
        <v>347333.2337</v>
      </c>
      <c r="T66" s="7">
        <f>'model - coho'!F46</f>
        <v>513043.2444</v>
      </c>
      <c r="U66" s="10">
        <f>'model - coho'!R46</f>
        <v>674.514409</v>
      </c>
    </row>
    <row r="67">
      <c r="O67" s="1">
        <f>'model - coho'!A47</f>
        <v>32</v>
      </c>
      <c r="P67" s="7">
        <f>'model - coho'!B47</f>
        <v>507.1778565</v>
      </c>
      <c r="Q67" s="7">
        <f>'model - coho'!C47</f>
        <v>197.3199483</v>
      </c>
      <c r="R67" s="7">
        <f>'model - coho'!D47</f>
        <v>56.26897994</v>
      </c>
      <c r="S67" s="7">
        <f>'model - coho'!E47</f>
        <v>493299.8708</v>
      </c>
      <c r="T67" s="7">
        <f>'model - coho'!F47</f>
        <v>253210.4097</v>
      </c>
      <c r="U67" s="10">
        <f>'model - coho'!R47</f>
        <v>676.237142</v>
      </c>
    </row>
    <row r="68">
      <c r="O68" s="1">
        <f>'model - coho'!A48</f>
        <v>33</v>
      </c>
      <c r="P68" s="7">
        <f>'model - coho'!B48</f>
        <v>481.6213842</v>
      </c>
      <c r="Q68" s="7">
        <f>'model - coho'!C48</f>
        <v>163.8771688</v>
      </c>
      <c r="R68" s="7">
        <f>'model - coho'!D48</f>
        <v>76.93352331</v>
      </c>
      <c r="S68" s="7">
        <f>'model - coho'!E48</f>
        <v>409692.922</v>
      </c>
      <c r="T68" s="7">
        <f>'model - coho'!F48</f>
        <v>346200.8549</v>
      </c>
      <c r="U68" s="10">
        <f>'model - coho'!R48</f>
        <v>642.1618457</v>
      </c>
    </row>
    <row r="69">
      <c r="O69" s="1">
        <f>'model - coho'!A49</f>
        <v>34</v>
      </c>
      <c r="P69" s="7">
        <f>'model - coho'!B49</f>
        <v>499.7397902</v>
      </c>
      <c r="Q69" s="7">
        <f>'model - coho'!C49</f>
        <v>183.2579444</v>
      </c>
      <c r="R69" s="7">
        <f>'model - coho'!D49</f>
        <v>66.6119507</v>
      </c>
      <c r="S69" s="7">
        <f>'model - coho'!E49</f>
        <v>458144.861</v>
      </c>
      <c r="T69" s="7">
        <f>'model - coho'!F49</f>
        <v>299753.7781</v>
      </c>
      <c r="U69" s="10">
        <f>'model - coho'!R49</f>
        <v>666.3197203</v>
      </c>
    </row>
    <row r="70">
      <c r="O70" s="1">
        <f>'model - coho'!A50</f>
        <v>35</v>
      </c>
      <c r="P70" s="7">
        <f>'model - coho'!B50</f>
        <v>520.1152654</v>
      </c>
      <c r="Q70" s="7">
        <f>'model - coho'!C50</f>
        <v>187.2769464</v>
      </c>
      <c r="R70" s="7">
        <f>'model - coho'!D50</f>
        <v>72.78068636</v>
      </c>
      <c r="S70" s="7">
        <f>'model - coho'!E50</f>
        <v>468192.3659</v>
      </c>
      <c r="T70" s="7">
        <f>'model - coho'!F50</f>
        <v>327513.0886</v>
      </c>
      <c r="U70" s="10">
        <f>'model - coho'!R50</f>
        <v>693.4870206</v>
      </c>
    </row>
    <row r="71">
      <c r="O71" s="1">
        <f>'model - coho'!A51</f>
        <v>36</v>
      </c>
      <c r="P71" s="7">
        <f>'model - coho'!B51</f>
        <v>472.1958009</v>
      </c>
      <c r="Q71" s="7">
        <f>'model - coho'!C51</f>
        <v>162.9465042</v>
      </c>
      <c r="R71" s="7">
        <f>'model - coho'!D51</f>
        <v>73.15139628</v>
      </c>
      <c r="S71" s="7">
        <f>'model - coho'!E51</f>
        <v>407366.2604</v>
      </c>
      <c r="T71" s="7">
        <f>'model - coho'!F51</f>
        <v>329181.2832</v>
      </c>
      <c r="U71" s="10">
        <f>'model - coho'!R51</f>
        <v>629.5944011</v>
      </c>
    </row>
    <row r="72">
      <c r="O72" s="1">
        <f>'model - coho'!A52</f>
        <v>37</v>
      </c>
      <c r="P72" s="7">
        <f>'model - coho'!B52</f>
        <v>512.6790274</v>
      </c>
      <c r="Q72" s="7">
        <f>'model - coho'!C52</f>
        <v>194.3997642</v>
      </c>
      <c r="R72" s="7">
        <f>'model - coho'!D52</f>
        <v>61.93974949</v>
      </c>
      <c r="S72" s="7">
        <f>'model - coho'!E52</f>
        <v>485999.4105</v>
      </c>
      <c r="T72" s="7">
        <f>'model - coho'!F52</f>
        <v>278728.8727</v>
      </c>
      <c r="U72" s="10">
        <f>'model - coho'!R52</f>
        <v>683.5720365</v>
      </c>
    </row>
    <row r="73">
      <c r="O73" s="1">
        <f>'model - coho'!A53</f>
        <v>38</v>
      </c>
      <c r="P73" s="7">
        <f>'model - coho'!B53</f>
        <v>431.3651293</v>
      </c>
      <c r="Q73" s="7">
        <f>'model - coho'!C53</f>
        <v>136.4154262</v>
      </c>
      <c r="R73" s="7">
        <f>'model - coho'!D53</f>
        <v>79.26713843</v>
      </c>
      <c r="S73" s="7">
        <f>'model - coho'!E53</f>
        <v>341038.5655</v>
      </c>
      <c r="T73" s="7">
        <f>'model - coho'!F53</f>
        <v>356702.1229</v>
      </c>
      <c r="U73" s="10">
        <f>'model - coho'!R53</f>
        <v>575.1535057</v>
      </c>
    </row>
    <row r="74">
      <c r="O74" s="1">
        <f>'model - coho'!A54</f>
        <v>39</v>
      </c>
      <c r="P74" s="7">
        <f>'model - coho'!B54</f>
        <v>449.4639776</v>
      </c>
      <c r="Q74" s="7">
        <f>'model - coho'!C54</f>
        <v>171.1673372</v>
      </c>
      <c r="R74" s="7">
        <f>'model - coho'!D54</f>
        <v>53.56465158</v>
      </c>
      <c r="S74" s="7">
        <f>'model - coho'!E54</f>
        <v>427918.343</v>
      </c>
      <c r="T74" s="7">
        <f>'model - coho'!F54</f>
        <v>241040.9321</v>
      </c>
      <c r="U74" s="10">
        <f>'model - coho'!R54</f>
        <v>599.2853034</v>
      </c>
    </row>
    <row r="75">
      <c r="O75" s="1">
        <f>'model - coho'!A55</f>
        <v>40</v>
      </c>
      <c r="P75" s="7">
        <f>'model - coho'!B55</f>
        <v>440.6871283</v>
      </c>
      <c r="Q75" s="7">
        <f>'model - coho'!C55</f>
        <v>153.901306</v>
      </c>
      <c r="R75" s="7">
        <f>'model - coho'!D55</f>
        <v>66.44225817</v>
      </c>
      <c r="S75" s="7">
        <f>'model - coho'!E55</f>
        <v>384753.2649</v>
      </c>
      <c r="T75" s="7">
        <f>'model - coho'!F55</f>
        <v>298990.1617</v>
      </c>
      <c r="U75" s="10">
        <f>'model - coho'!R55</f>
        <v>587.5828377</v>
      </c>
    </row>
    <row r="76">
      <c r="O76" s="1">
        <f>'model - coho'!A56</f>
        <v>41</v>
      </c>
      <c r="P76" s="7">
        <f>'model - coho'!B56</f>
        <v>476.0259794</v>
      </c>
      <c r="Q76" s="7">
        <f>'model - coho'!C56</f>
        <v>176.2928365</v>
      </c>
      <c r="R76" s="7">
        <f>'model - coho'!D56</f>
        <v>61.72015319</v>
      </c>
      <c r="S76" s="7">
        <f>'model - coho'!E56</f>
        <v>440732.0913</v>
      </c>
      <c r="T76" s="7">
        <f>'model - coho'!F56</f>
        <v>277740.6893</v>
      </c>
      <c r="U76" s="10">
        <f>'model - coho'!R56</f>
        <v>634.7013059</v>
      </c>
    </row>
    <row r="77">
      <c r="O77" s="1">
        <f>'model - coho'!A57</f>
        <v>42</v>
      </c>
      <c r="P77" s="7">
        <f>'model - coho'!B57</f>
        <v>352.8233728</v>
      </c>
      <c r="Q77" s="7">
        <f>'model - coho'!C57</f>
        <v>103.9841115</v>
      </c>
      <c r="R77" s="7">
        <f>'model - coho'!D57</f>
        <v>72.42757493</v>
      </c>
      <c r="S77" s="7">
        <f>'model - coho'!E57</f>
        <v>259960.2787</v>
      </c>
      <c r="T77" s="7">
        <f>'model - coho'!F57</f>
        <v>325924.0872</v>
      </c>
      <c r="U77" s="10">
        <f>'model - coho'!R57</f>
        <v>470.4311637</v>
      </c>
    </row>
    <row r="78">
      <c r="O78" s="1">
        <f>'model - coho'!A58</f>
        <v>43</v>
      </c>
      <c r="P78" s="7">
        <f>'model - coho'!B58</f>
        <v>417.304221</v>
      </c>
      <c r="Q78" s="7">
        <f>'model - coho'!C58</f>
        <v>165.4340467</v>
      </c>
      <c r="R78" s="7">
        <f>'model - coho'!D58</f>
        <v>43.2180638</v>
      </c>
      <c r="S78" s="7">
        <f>'model - coho'!E58</f>
        <v>413585.1168</v>
      </c>
      <c r="T78" s="7">
        <f>'model - coho'!F58</f>
        <v>194481.2871</v>
      </c>
      <c r="U78" s="10">
        <f>'model - coho'!R58</f>
        <v>556.4056281</v>
      </c>
    </row>
    <row r="79">
      <c r="O79" s="1">
        <f>'model - coho'!A59</f>
        <v>44</v>
      </c>
      <c r="P79" s="7">
        <f>'model - coho'!B59</f>
        <v>455.1200399</v>
      </c>
      <c r="Q79" s="7">
        <f>'model - coho'!C59</f>
        <v>161.8080616</v>
      </c>
      <c r="R79" s="7">
        <f>'model - coho'!D59</f>
        <v>65.75195833</v>
      </c>
      <c r="S79" s="7">
        <f>'model - coho'!E59</f>
        <v>404520.1541</v>
      </c>
      <c r="T79" s="7">
        <f>'model - coho'!F59</f>
        <v>295883.8125</v>
      </c>
      <c r="U79" s="10">
        <f>'model - coho'!R59</f>
        <v>606.8267199</v>
      </c>
    </row>
    <row r="80">
      <c r="O80" s="1">
        <f>'model - coho'!A60</f>
        <v>45</v>
      </c>
      <c r="P80" s="7">
        <f>'model - coho'!B60</f>
        <v>399.3324245</v>
      </c>
      <c r="Q80" s="7">
        <f>'model - coho'!C60</f>
        <v>137.7995085</v>
      </c>
      <c r="R80" s="7">
        <f>'model - coho'!D60</f>
        <v>61.86670371</v>
      </c>
      <c r="S80" s="7">
        <f>'model - coho'!E60</f>
        <v>344498.7713</v>
      </c>
      <c r="T80" s="7">
        <f>'model - coho'!F60</f>
        <v>278400.1667</v>
      </c>
      <c r="U80" s="10">
        <f>'model - coho'!R60</f>
        <v>532.4432326</v>
      </c>
    </row>
    <row r="81">
      <c r="O81" s="1">
        <f>'model - coho'!A61</f>
        <v>46</v>
      </c>
      <c r="P81" s="7">
        <f>'model - coho'!B61</f>
        <v>394.2066774</v>
      </c>
      <c r="Q81" s="7">
        <f>'model - coho'!C61</f>
        <v>139.5206021</v>
      </c>
      <c r="R81" s="7">
        <f>'model - coho'!D61</f>
        <v>57.58273666</v>
      </c>
      <c r="S81" s="7">
        <f>'model - coho'!E61</f>
        <v>348801.5052</v>
      </c>
      <c r="T81" s="7">
        <f>'model - coho'!F61</f>
        <v>259122.315</v>
      </c>
      <c r="U81" s="10">
        <f>'model - coho'!R61</f>
        <v>525.6089033</v>
      </c>
    </row>
    <row r="82">
      <c r="O82" s="1">
        <f>'model - coho'!A62</f>
        <v>47</v>
      </c>
      <c r="P82" s="7">
        <f>'model - coho'!B62</f>
        <v>500.4444417</v>
      </c>
      <c r="Q82" s="7">
        <f>'model - coho'!C62</f>
        <v>193.9722591</v>
      </c>
      <c r="R82" s="7">
        <f>'model - coho'!D62</f>
        <v>56.24996177</v>
      </c>
      <c r="S82" s="7">
        <f>'model - coho'!E62</f>
        <v>484930.6477</v>
      </c>
      <c r="T82" s="7">
        <f>'model - coho'!F62</f>
        <v>253124.828</v>
      </c>
      <c r="U82" s="10">
        <f>'model - coho'!R62</f>
        <v>667.2592556</v>
      </c>
    </row>
    <row r="83">
      <c r="O83" s="1">
        <f>'model - coho'!A63</f>
        <v>48</v>
      </c>
      <c r="P83" s="7">
        <f>'model - coho'!B63</f>
        <v>400.8098867</v>
      </c>
      <c r="Q83" s="7">
        <f>'model - coho'!C63</f>
        <v>123.9024546</v>
      </c>
      <c r="R83" s="7">
        <f>'model - coho'!D63</f>
        <v>76.50248878</v>
      </c>
      <c r="S83" s="7">
        <f>'model - coho'!E63</f>
        <v>309756.1365</v>
      </c>
      <c r="T83" s="7">
        <f>'model - coho'!F63</f>
        <v>344261.1995</v>
      </c>
      <c r="U83" s="10">
        <f>'model - coho'!R63</f>
        <v>534.4131823</v>
      </c>
    </row>
    <row r="84">
      <c r="O84" s="1">
        <f>'model - coho'!A64</f>
        <v>49</v>
      </c>
      <c r="P84" s="7">
        <f>'model - coho'!B64</f>
        <v>360.8583694</v>
      </c>
      <c r="Q84" s="7">
        <f>'model - coho'!C64</f>
        <v>130.7196533</v>
      </c>
      <c r="R84" s="7">
        <f>'model - coho'!D64</f>
        <v>49.70953142</v>
      </c>
      <c r="S84" s="7">
        <f>'model - coho'!E64</f>
        <v>326799.1332</v>
      </c>
      <c r="T84" s="7">
        <f>'model - coho'!F64</f>
        <v>223692.8914</v>
      </c>
      <c r="U84" s="10">
        <f>'model - coho'!R64</f>
        <v>481.1444925</v>
      </c>
    </row>
    <row r="85">
      <c r="O85" s="1">
        <f>'model - coho'!A65</f>
        <v>50</v>
      </c>
      <c r="P85" s="7">
        <f>'model - coho'!B65</f>
        <v>372.6105206</v>
      </c>
      <c r="Q85" s="7">
        <f>'model - coho'!C65</f>
        <v>133.5801757</v>
      </c>
      <c r="R85" s="7">
        <f>'model - coho'!D65</f>
        <v>52.72508456</v>
      </c>
      <c r="S85" s="7">
        <f>'model - coho'!E65</f>
        <v>333950.4393</v>
      </c>
      <c r="T85" s="7">
        <f>'model - coho'!F65</f>
        <v>237262.8805</v>
      </c>
      <c r="U85" s="10">
        <f>'model - coho'!R65</f>
        <v>496.8140275</v>
      </c>
    </row>
    <row r="86">
      <c r="O86" s="1">
        <f>'model - coho'!A66</f>
        <v>51</v>
      </c>
      <c r="P86" s="7">
        <f>'model - coho'!B66</f>
        <v>344.4853296</v>
      </c>
      <c r="Q86" s="7">
        <f>'model - coho'!C66</f>
        <v>120.1575048</v>
      </c>
      <c r="R86" s="7">
        <f>'model - coho'!D66</f>
        <v>52.08516005</v>
      </c>
      <c r="S86" s="7">
        <f>'model - coho'!E66</f>
        <v>300393.7619</v>
      </c>
      <c r="T86" s="7">
        <f>'model - coho'!F66</f>
        <v>234383.2202</v>
      </c>
      <c r="U86" s="10">
        <f>'model - coho'!R66</f>
        <v>459.3137728</v>
      </c>
    </row>
    <row r="87">
      <c r="O87" s="1">
        <f>'model - coho'!A67</f>
        <v>52</v>
      </c>
      <c r="P87" s="7">
        <f>'model - coho'!B67</f>
        <v>288.2449856</v>
      </c>
      <c r="Q87" s="7">
        <f>'model - coho'!C67</f>
        <v>95.69779067</v>
      </c>
      <c r="R87" s="7">
        <f>'model - coho'!D67</f>
        <v>48.42470211</v>
      </c>
      <c r="S87" s="7">
        <f>'model - coho'!E67</f>
        <v>239244.4767</v>
      </c>
      <c r="T87" s="7">
        <f>'model - coho'!F67</f>
        <v>217911.1595</v>
      </c>
      <c r="U87" s="10">
        <f>'model - coho'!R67</f>
        <v>384.3266474</v>
      </c>
    </row>
    <row r="88">
      <c r="O88" s="1">
        <f>'model - coho'!A68</f>
        <v>53</v>
      </c>
      <c r="P88" s="7">
        <f>'model - coho'!B68</f>
        <v>247.0643779</v>
      </c>
      <c r="Q88" s="7">
        <f>'model - coho'!C68</f>
        <v>85.79843274</v>
      </c>
      <c r="R88" s="7">
        <f>'model - coho'!D68</f>
        <v>37.73375621</v>
      </c>
      <c r="S88" s="7">
        <f>'model - coho'!E68</f>
        <v>214496.0819</v>
      </c>
      <c r="T88" s="7">
        <f>'model - coho'!F68</f>
        <v>169801.9029</v>
      </c>
      <c r="U88" s="10">
        <f>'model - coho'!R68</f>
        <v>329.4191705</v>
      </c>
    </row>
    <row r="89">
      <c r="O89" s="1">
        <f>'model - coho'!A69</f>
        <v>54</v>
      </c>
      <c r="P89" s="7">
        <f>'model - coho'!B69</f>
        <v>348.7570326</v>
      </c>
      <c r="Q89" s="7">
        <f>'model - coho'!C69</f>
        <v>139.9700217</v>
      </c>
      <c r="R89" s="7">
        <f>'model - coho'!D69</f>
        <v>34.4084946</v>
      </c>
      <c r="S89" s="7">
        <f>'model - coho'!E69</f>
        <v>349925.0543</v>
      </c>
      <c r="T89" s="7">
        <f>'model - coho'!F69</f>
        <v>154838.2257</v>
      </c>
      <c r="U89" s="10">
        <f>'model - coho'!R69</f>
        <v>465.0093769</v>
      </c>
    </row>
    <row r="90">
      <c r="O90" s="1">
        <f>'model - coho'!A70</f>
        <v>55</v>
      </c>
      <c r="P90" s="7">
        <f>'model - coho'!B70</f>
        <v>295.6105137</v>
      </c>
      <c r="Q90" s="7">
        <f>'model - coho'!C70</f>
        <v>94.00245629</v>
      </c>
      <c r="R90" s="7">
        <f>'model - coho'!D70</f>
        <v>53.80280058</v>
      </c>
      <c r="S90" s="7">
        <f>'model - coho'!E70</f>
        <v>235006.1407</v>
      </c>
      <c r="T90" s="7">
        <f>'model - coho'!F70</f>
        <v>242112.6026</v>
      </c>
      <c r="U90" s="10">
        <f>'model - coho'!R70</f>
        <v>394.1473516</v>
      </c>
    </row>
    <row r="91">
      <c r="O91" s="1">
        <f>'model - coho'!A71</f>
        <v>56</v>
      </c>
      <c r="P91" s="7">
        <f>'model - coho'!B71</f>
        <v>251.5244111</v>
      </c>
      <c r="Q91" s="7">
        <f>'model - coho'!C71</f>
        <v>87.34800934</v>
      </c>
      <c r="R91" s="7">
        <f>'model - coho'!D71</f>
        <v>38.41419622</v>
      </c>
      <c r="S91" s="7">
        <f>'model - coho'!E71</f>
        <v>218370.0233</v>
      </c>
      <c r="T91" s="7">
        <f>'model - coho'!F71</f>
        <v>172863.883</v>
      </c>
      <c r="U91" s="10">
        <f>'model - coho'!R71</f>
        <v>335.3658815</v>
      </c>
    </row>
    <row r="92">
      <c r="O92" s="1">
        <f>'model - coho'!A72</f>
        <v>57</v>
      </c>
      <c r="P92" s="7">
        <f>'model - coho'!B72</f>
        <v>269.3766329</v>
      </c>
      <c r="Q92" s="7">
        <f>'model - coho'!C72</f>
        <v>100.0014708</v>
      </c>
      <c r="R92" s="7">
        <f>'model - coho'!D72</f>
        <v>34.68684565</v>
      </c>
      <c r="S92" s="7">
        <f>'model - coho'!E72</f>
        <v>250003.677</v>
      </c>
      <c r="T92" s="7">
        <f>'model - coho'!F72</f>
        <v>156090.8054</v>
      </c>
      <c r="U92" s="10">
        <f>'model - coho'!R72</f>
        <v>359.1688438</v>
      </c>
    </row>
    <row r="93">
      <c r="O93" s="1">
        <f>'model - coho'!A73</f>
        <v>58</v>
      </c>
      <c r="P93" s="7">
        <f>'model - coho'!B73</f>
        <v>253.3614905</v>
      </c>
      <c r="Q93" s="7">
        <f>'model - coho'!C73</f>
        <v>84.76708043</v>
      </c>
      <c r="R93" s="7">
        <f>'model - coho'!D73</f>
        <v>41.91366481</v>
      </c>
      <c r="S93" s="7">
        <f>'model - coho'!E73</f>
        <v>211917.7011</v>
      </c>
      <c r="T93" s="7">
        <f>'model - coho'!F73</f>
        <v>188611.4917</v>
      </c>
      <c r="U93" s="10">
        <f>'model - coho'!R73</f>
        <v>337.8153206</v>
      </c>
    </row>
    <row r="94">
      <c r="O94" s="1">
        <f>'model - coho'!A74</f>
        <v>59</v>
      </c>
      <c r="P94" s="7">
        <f>'model - coho'!B74</f>
        <v>209.5785324</v>
      </c>
      <c r="Q94" s="7">
        <f>'model - coho'!C74</f>
        <v>70.51674334</v>
      </c>
      <c r="R94" s="7">
        <f>'model - coho'!D74</f>
        <v>34.27252286</v>
      </c>
      <c r="S94" s="7">
        <f>'model - coho'!E74</f>
        <v>176291.8584</v>
      </c>
      <c r="T94" s="7">
        <f>'model - coho'!F74</f>
        <v>154226.3529</v>
      </c>
      <c r="U94" s="10">
        <f>'model - coho'!R74</f>
        <v>279.4380432</v>
      </c>
    </row>
    <row r="95">
      <c r="O95" s="1">
        <f>'model - coho'!A75</f>
        <v>60</v>
      </c>
      <c r="P95" s="7">
        <f>'model - coho'!B75</f>
        <v>261.925287</v>
      </c>
      <c r="Q95" s="7">
        <f>'model - coho'!C75</f>
        <v>103.9493905</v>
      </c>
      <c r="R95" s="7">
        <f>'model - coho'!D75</f>
        <v>27.01325296</v>
      </c>
      <c r="S95" s="7">
        <f>'model - coho'!E75</f>
        <v>259873.4763</v>
      </c>
      <c r="T95" s="7">
        <f>'model - coho'!F75</f>
        <v>121559.6383</v>
      </c>
      <c r="U95" s="10">
        <f>'model - coho'!R75</f>
        <v>349.2337159</v>
      </c>
    </row>
    <row r="96">
      <c r="O96" s="1">
        <f>'model - coho'!A76</f>
        <v>61</v>
      </c>
      <c r="P96" s="7">
        <f>'model - coho'!B76</f>
        <v>277.6183031</v>
      </c>
      <c r="Q96" s="7">
        <f>'model - coho'!C76</f>
        <v>96.88627672</v>
      </c>
      <c r="R96" s="7">
        <f>'model - coho'!D76</f>
        <v>41.92287485</v>
      </c>
      <c r="S96" s="7">
        <f>'model - coho'!E76</f>
        <v>242215.6918</v>
      </c>
      <c r="T96" s="7">
        <f>'model - coho'!F76</f>
        <v>188652.9368</v>
      </c>
      <c r="U96" s="10">
        <f>'model - coho'!R76</f>
        <v>370.1577375</v>
      </c>
    </row>
    <row r="97">
      <c r="O97" s="1">
        <f>'model - coho'!A77</f>
        <v>62</v>
      </c>
      <c r="P97" s="7">
        <f>'model - coho'!B77</f>
        <v>222.2192915</v>
      </c>
      <c r="Q97" s="7">
        <f>'model - coho'!C77</f>
        <v>70.76745395</v>
      </c>
      <c r="R97" s="7">
        <f>'model - coho'!D77</f>
        <v>40.34219179</v>
      </c>
      <c r="S97" s="7">
        <f>'model - coho'!E77</f>
        <v>176918.6349</v>
      </c>
      <c r="T97" s="7">
        <f>'model - coho'!F77</f>
        <v>181539.8631</v>
      </c>
      <c r="U97" s="10">
        <f>'model - coho'!R77</f>
        <v>296.2923886</v>
      </c>
    </row>
    <row r="98">
      <c r="O98" s="1">
        <f>'model - coho'!A78</f>
        <v>63</v>
      </c>
      <c r="P98" s="7">
        <f>'model - coho'!B78</f>
        <v>280.4056778</v>
      </c>
      <c r="Q98" s="7">
        <f>'model - coho'!C78</f>
        <v>112.2089838</v>
      </c>
      <c r="R98" s="7">
        <f>'model - coho'!D78</f>
        <v>27.99385512</v>
      </c>
      <c r="S98" s="7">
        <f>'model - coho'!E78</f>
        <v>280522.4595</v>
      </c>
      <c r="T98" s="7">
        <f>'model - coho'!F78</f>
        <v>125972.348</v>
      </c>
      <c r="U98" s="10">
        <f>'model - coho'!R78</f>
        <v>373.8742371</v>
      </c>
    </row>
    <row r="99">
      <c r="O99" s="1">
        <f>'model - coho'!A79</f>
        <v>64</v>
      </c>
      <c r="P99" s="7">
        <f>'model - coho'!B79</f>
        <v>295.9748671</v>
      </c>
      <c r="Q99" s="7">
        <f>'model - coho'!C79</f>
        <v>101.8622237</v>
      </c>
      <c r="R99" s="7">
        <f>'model - coho'!D79</f>
        <v>46.12520981</v>
      </c>
      <c r="S99" s="7">
        <f>'model - coho'!E79</f>
        <v>254655.5593</v>
      </c>
      <c r="T99" s="7">
        <f>'model - coho'!F79</f>
        <v>207563.4441</v>
      </c>
      <c r="U99" s="10">
        <f>'model - coho'!R79</f>
        <v>394.6331561</v>
      </c>
    </row>
    <row r="100">
      <c r="O100" s="1">
        <f>'model - coho'!A80</f>
        <v>65</v>
      </c>
      <c r="P100" s="7">
        <f>'model - coho'!B80</f>
        <v>183.1533272</v>
      </c>
      <c r="Q100" s="7">
        <f>'model - coho'!C80</f>
        <v>49.97295057</v>
      </c>
      <c r="R100" s="7">
        <f>'model - coho'!D80</f>
        <v>41.60371301</v>
      </c>
      <c r="S100" s="7">
        <f>'model - coho'!E80</f>
        <v>124932.3764</v>
      </c>
      <c r="T100" s="7">
        <f>'model - coho'!F80</f>
        <v>187216.7085</v>
      </c>
      <c r="U100" s="10">
        <f>'model - coho'!R80</f>
        <v>244.2044362</v>
      </c>
    </row>
    <row r="101">
      <c r="O101" s="1">
        <f>'model - coho'!A81</f>
        <v>66</v>
      </c>
      <c r="P101" s="7">
        <f>'model - coho'!B81</f>
        <v>207.593727</v>
      </c>
      <c r="Q101" s="7">
        <f>'model - coho'!C81</f>
        <v>83.68138525</v>
      </c>
      <c r="R101" s="7">
        <f>'model - coho'!D81</f>
        <v>20.11547826</v>
      </c>
      <c r="S101" s="7">
        <f>'model - coho'!E81</f>
        <v>209203.4631</v>
      </c>
      <c r="T101" s="7">
        <f>'model - coho'!F81</f>
        <v>90519.65215</v>
      </c>
      <c r="U101" s="10">
        <f>'model - coho'!R81</f>
        <v>276.791636</v>
      </c>
    </row>
    <row r="102">
      <c r="O102" s="1">
        <f>'model - coho'!A82</f>
        <v>67</v>
      </c>
      <c r="P102" s="7">
        <f>'model - coho'!B82</f>
        <v>263.3799515</v>
      </c>
      <c r="Q102" s="7">
        <f>'model - coho'!C82</f>
        <v>98.14450156</v>
      </c>
      <c r="R102" s="7">
        <f>'model - coho'!D82</f>
        <v>33.54547421</v>
      </c>
      <c r="S102" s="7">
        <f>'model - coho'!E82</f>
        <v>245361.2539</v>
      </c>
      <c r="T102" s="7">
        <f>'model - coho'!F82</f>
        <v>150954.634</v>
      </c>
      <c r="U102" s="10">
        <f>'model - coho'!R82</f>
        <v>351.1732687</v>
      </c>
    </row>
    <row r="103">
      <c r="O103" s="1">
        <f>'model - coho'!A83</f>
        <v>68</v>
      </c>
      <c r="P103" s="7">
        <f>'model - coho'!B83</f>
        <v>206.52253</v>
      </c>
      <c r="Q103" s="7">
        <f>'model - coho'!C83</f>
        <v>64.12427989</v>
      </c>
      <c r="R103" s="7">
        <f>'model - coho'!D83</f>
        <v>39.13698513</v>
      </c>
      <c r="S103" s="7">
        <f>'model - coho'!E83</f>
        <v>160310.6997</v>
      </c>
      <c r="T103" s="7">
        <f>'model - coho'!F83</f>
        <v>176116.4331</v>
      </c>
      <c r="U103" s="10">
        <f>'model - coho'!R83</f>
        <v>275.3633734</v>
      </c>
    </row>
    <row r="104">
      <c r="O104" s="1">
        <f>'model - coho'!A84</f>
        <v>69</v>
      </c>
      <c r="P104" s="7">
        <f>'model - coho'!B84</f>
        <v>173.8173767</v>
      </c>
      <c r="Q104" s="7">
        <f>'model - coho'!C84</f>
        <v>60.68047783</v>
      </c>
      <c r="R104" s="7">
        <f>'model - coho'!D84</f>
        <v>26.22821051</v>
      </c>
      <c r="S104" s="7">
        <f>'model - coho'!E84</f>
        <v>151701.1946</v>
      </c>
      <c r="T104" s="7">
        <f>'model - coho'!F84</f>
        <v>118026.9473</v>
      </c>
      <c r="U104" s="10">
        <f>'model - coho'!R84</f>
        <v>231.7565023</v>
      </c>
    </row>
    <row r="105">
      <c r="O105" s="1">
        <f>'model - coho'!A85</f>
        <v>70</v>
      </c>
      <c r="P105" s="7">
        <f>'model - coho'!B85</f>
        <v>243.8493875</v>
      </c>
      <c r="Q105" s="7">
        <f>'model - coho'!C85</f>
        <v>96.95984163</v>
      </c>
      <c r="R105" s="7">
        <f>'model - coho'!D85</f>
        <v>24.9648521</v>
      </c>
      <c r="S105" s="7">
        <f>'model - coho'!E85</f>
        <v>242399.6041</v>
      </c>
      <c r="T105" s="7">
        <f>'model - coho'!F85</f>
        <v>112341.8345</v>
      </c>
      <c r="U105" s="10">
        <f>'model - coho'!R85</f>
        <v>325.1325166</v>
      </c>
    </row>
    <row r="106">
      <c r="O106" s="1">
        <f>'model - coho'!A86</f>
        <v>71</v>
      </c>
      <c r="P106" s="7">
        <f>'model - coho'!B86</f>
        <v>193.1422899</v>
      </c>
      <c r="Q106" s="7">
        <f>'model - coho'!C86</f>
        <v>56.99735221</v>
      </c>
      <c r="R106" s="7">
        <f>'model - coho'!D86</f>
        <v>39.57379273</v>
      </c>
      <c r="S106" s="7">
        <f>'model - coho'!E86</f>
        <v>142493.3805</v>
      </c>
      <c r="T106" s="7">
        <f>'model - coho'!F86</f>
        <v>178082.0673</v>
      </c>
      <c r="U106" s="10">
        <f>'model - coho'!R86</f>
        <v>257.5230532</v>
      </c>
    </row>
    <row r="107">
      <c r="O107" s="1">
        <f>'model - coho'!A87</f>
        <v>72</v>
      </c>
      <c r="P107" s="7">
        <f>'model - coho'!B87</f>
        <v>167.1989705</v>
      </c>
      <c r="Q107" s="7">
        <f>'model - coho'!C87</f>
        <v>61.56879812</v>
      </c>
      <c r="R107" s="7">
        <f>'model - coho'!D87</f>
        <v>22.03068713</v>
      </c>
      <c r="S107" s="7">
        <f>'model - coho'!E87</f>
        <v>153921.9953</v>
      </c>
      <c r="T107" s="7">
        <f>'model - coho'!F87</f>
        <v>99138.0921</v>
      </c>
      <c r="U107" s="10">
        <f>'model - coho'!R87</f>
        <v>222.9319607</v>
      </c>
    </row>
    <row r="108">
      <c r="O108" s="1">
        <f>'model - coho'!A88</f>
        <v>73</v>
      </c>
      <c r="P108" s="7">
        <f>'model - coho'!B88</f>
        <v>192.0445024</v>
      </c>
      <c r="Q108" s="7">
        <f>'model - coho'!C88</f>
        <v>71.69942462</v>
      </c>
      <c r="R108" s="7">
        <f>'model - coho'!D88</f>
        <v>24.32282657</v>
      </c>
      <c r="S108" s="7">
        <f>'model - coho'!E88</f>
        <v>179248.5616</v>
      </c>
      <c r="T108" s="7">
        <f>'model - coho'!F88</f>
        <v>109452.7196</v>
      </c>
      <c r="U108" s="10">
        <f>'model - coho'!R88</f>
        <v>256.0593365</v>
      </c>
    </row>
    <row r="109">
      <c r="O109" s="1">
        <f>'model - coho'!A89</f>
        <v>74</v>
      </c>
      <c r="P109" s="7">
        <f>'model - coho'!B89</f>
        <v>156.534132</v>
      </c>
      <c r="Q109" s="7">
        <f>'model - coho'!C89</f>
        <v>50.80839845</v>
      </c>
      <c r="R109" s="7">
        <f>'model - coho'!D89</f>
        <v>27.45866756</v>
      </c>
      <c r="S109" s="7">
        <f>'model - coho'!E89</f>
        <v>127020.9961</v>
      </c>
      <c r="T109" s="7">
        <f>'model - coho'!F89</f>
        <v>123564.004</v>
      </c>
      <c r="U109" s="10">
        <f>'model - coho'!R89</f>
        <v>208.712176</v>
      </c>
    </row>
    <row r="110">
      <c r="O110" s="1">
        <f>'model - coho'!A90</f>
        <v>75</v>
      </c>
      <c r="P110" s="7">
        <f>'model - coho'!B90</f>
        <v>109.2180414</v>
      </c>
      <c r="Q110" s="7">
        <f>'model - coho'!C90</f>
        <v>33.7003789</v>
      </c>
      <c r="R110" s="7">
        <f>'model - coho'!D90</f>
        <v>20.9086418</v>
      </c>
      <c r="S110" s="7">
        <f>'model - coho'!E90</f>
        <v>84250.94724</v>
      </c>
      <c r="T110" s="7">
        <f>'model - coho'!F90</f>
        <v>94088.88809</v>
      </c>
      <c r="U110" s="10">
        <f>'model - coho'!R90</f>
        <v>145.6240552</v>
      </c>
    </row>
    <row r="111">
      <c r="O111" s="1">
        <f>'model - coho'!A91</f>
        <v>76</v>
      </c>
      <c r="P111" s="7">
        <f>'model - coho'!B91</f>
        <v>148.3602929</v>
      </c>
      <c r="Q111" s="7">
        <f>'model - coho'!C91</f>
        <v>60.94683261</v>
      </c>
      <c r="R111" s="7">
        <f>'model - coho'!D91</f>
        <v>13.23331381</v>
      </c>
      <c r="S111" s="7">
        <f>'model - coho'!E91</f>
        <v>152367.0815</v>
      </c>
      <c r="T111" s="7">
        <f>'model - coho'!F91</f>
        <v>59549.91216</v>
      </c>
      <c r="U111" s="10">
        <f>'model - coho'!R91</f>
        <v>197.8137238</v>
      </c>
    </row>
    <row r="112">
      <c r="O112" s="1">
        <f>'model - coho'!A92</f>
        <v>77</v>
      </c>
      <c r="P112" s="7">
        <f>'model - coho'!B92</f>
        <v>176.0762922</v>
      </c>
      <c r="Q112" s="7">
        <f>'model - coho'!C92</f>
        <v>64.47332124</v>
      </c>
      <c r="R112" s="7">
        <f>'model - coho'!D92</f>
        <v>23.56482486</v>
      </c>
      <c r="S112" s="7">
        <f>'model - coho'!E92</f>
        <v>161183.3031</v>
      </c>
      <c r="T112" s="7">
        <f>'model - coho'!F92</f>
        <v>106041.7119</v>
      </c>
      <c r="U112" s="10">
        <f>'model - coho'!R92</f>
        <v>234.7683896</v>
      </c>
    </row>
    <row r="113">
      <c r="O113" s="1">
        <f>'model - coho'!A93</f>
        <v>78</v>
      </c>
      <c r="P113" s="7">
        <f>'model - coho'!B93</f>
        <v>132.6465924</v>
      </c>
      <c r="Q113" s="7">
        <f>'model - coho'!C93</f>
        <v>39.3045963</v>
      </c>
      <c r="R113" s="7">
        <f>'model - coho'!D93</f>
        <v>27.01869989</v>
      </c>
      <c r="S113" s="7">
        <f>'model - coho'!E93</f>
        <v>98261.49074</v>
      </c>
      <c r="T113" s="7">
        <f>'model - coho'!F93</f>
        <v>121584.1495</v>
      </c>
      <c r="U113" s="10">
        <f>'model - coho'!R93</f>
        <v>176.8621232</v>
      </c>
    </row>
    <row r="114">
      <c r="O114" s="1">
        <f>'model - coho'!A94</f>
        <v>79</v>
      </c>
      <c r="P114" s="7">
        <f>'model - coho'!B94</f>
        <v>104.8360229</v>
      </c>
      <c r="Q114" s="7">
        <f>'model - coho'!C94</f>
        <v>37.05016489</v>
      </c>
      <c r="R114" s="7">
        <f>'model - coho'!D94</f>
        <v>15.36784656</v>
      </c>
      <c r="S114" s="7">
        <f>'model - coho'!E94</f>
        <v>92625.41223</v>
      </c>
      <c r="T114" s="7">
        <f>'model - coho'!F94</f>
        <v>69155.30953</v>
      </c>
      <c r="U114" s="10">
        <f>'model - coho'!R94</f>
        <v>139.7813639</v>
      </c>
    </row>
    <row r="115">
      <c r="O115" s="1">
        <f>'model - coho'!A95</f>
        <v>80</v>
      </c>
      <c r="P115" s="7">
        <f>'model - coho'!B95</f>
        <v>100.2446353</v>
      </c>
      <c r="Q115" s="7">
        <f>'model - coho'!C95</f>
        <v>35.23627152</v>
      </c>
      <c r="R115" s="7">
        <f>'model - coho'!D95</f>
        <v>14.88604614</v>
      </c>
      <c r="S115" s="7">
        <f>'model - coho'!E95</f>
        <v>88090.6788</v>
      </c>
      <c r="T115" s="7">
        <f>'model - coho'!F95</f>
        <v>66987.20762</v>
      </c>
      <c r="U115" s="10">
        <f>'model - coho'!R95</f>
        <v>133.6595138</v>
      </c>
    </row>
    <row r="116">
      <c r="O116" s="1">
        <f>'model - coho'!A96</f>
        <v>81</v>
      </c>
      <c r="P116" s="7">
        <f>'model - coho'!B96</f>
        <v>124.64701</v>
      </c>
      <c r="Q116" s="7">
        <f>'model - coho'!C96</f>
        <v>47.75794954</v>
      </c>
      <c r="R116" s="7">
        <f>'model - coho'!D96</f>
        <v>14.56555544</v>
      </c>
      <c r="S116" s="7">
        <f>'model - coho'!E96</f>
        <v>119394.8739</v>
      </c>
      <c r="T116" s="7">
        <f>'model - coho'!F96</f>
        <v>65544.99948</v>
      </c>
      <c r="U116" s="10">
        <f>'model - coho'!R96</f>
        <v>166.1960133</v>
      </c>
    </row>
    <row r="117">
      <c r="L117" s="4"/>
      <c r="M117" s="4"/>
      <c r="O117" s="1">
        <f>'model - coho'!A97</f>
        <v>82</v>
      </c>
      <c r="P117" s="7">
        <f>'model - coho'!B97</f>
        <v>99.49255989</v>
      </c>
      <c r="Q117" s="7">
        <f>'model - coho'!C97</f>
        <v>29.80701721</v>
      </c>
      <c r="R117" s="7">
        <f>'model - coho'!D97</f>
        <v>19.93926274</v>
      </c>
      <c r="S117" s="7">
        <f>'model - coho'!E97</f>
        <v>74517.54302</v>
      </c>
      <c r="T117" s="7">
        <f>'model - coho'!F97</f>
        <v>89726.68231</v>
      </c>
      <c r="U117" s="10">
        <f>'model - coho'!R97</f>
        <v>132.6567465</v>
      </c>
    </row>
    <row r="118">
      <c r="O118" s="1">
        <f>'model - coho'!A98</f>
        <v>83</v>
      </c>
      <c r="P118" s="7">
        <f>'model - coho'!B98</f>
        <v>85.20257422</v>
      </c>
      <c r="Q118" s="7">
        <f>'model - coho'!C98</f>
        <v>30.34905332</v>
      </c>
      <c r="R118" s="7">
        <f>'model - coho'!D98</f>
        <v>12.25223379</v>
      </c>
      <c r="S118" s="7">
        <f>'model - coho'!E98</f>
        <v>75872.63329</v>
      </c>
      <c r="T118" s="7">
        <f>'model - coho'!F98</f>
        <v>55135.05207</v>
      </c>
      <c r="U118" s="10">
        <f>'model - coho'!R98</f>
        <v>113.6034323</v>
      </c>
    </row>
    <row r="119">
      <c r="O119" s="1">
        <f>'model - coho'!A99</f>
        <v>84</v>
      </c>
      <c r="P119" s="7">
        <f>'model - coho'!B99</f>
        <v>78.10344293</v>
      </c>
      <c r="Q119" s="7">
        <f>'model - coho'!C99</f>
        <v>26.37782818</v>
      </c>
      <c r="R119" s="7">
        <f>'model - coho'!D99</f>
        <v>12.67389329</v>
      </c>
      <c r="S119" s="7">
        <f>'model - coho'!E99</f>
        <v>65944.57044</v>
      </c>
      <c r="T119" s="7">
        <f>'model - coho'!F99</f>
        <v>57032.51979</v>
      </c>
      <c r="U119" s="10">
        <f>'model - coho'!R99</f>
        <v>104.1379239</v>
      </c>
    </row>
    <row r="120">
      <c r="O120" s="1">
        <f>'model - coho'!A100</f>
        <v>85</v>
      </c>
      <c r="P120" s="7">
        <f>'model - coho'!B100</f>
        <v>70.69955464</v>
      </c>
      <c r="Q120" s="7">
        <f>'model - coho'!C100</f>
        <v>24.583587</v>
      </c>
      <c r="R120" s="7">
        <f>'model - coho'!D100</f>
        <v>10.76619032</v>
      </c>
      <c r="S120" s="7">
        <f>'model - coho'!E100</f>
        <v>61458.96751</v>
      </c>
      <c r="T120" s="7">
        <f>'model - coho'!F100</f>
        <v>48447.85643</v>
      </c>
      <c r="U120" s="10">
        <f>'model - coho'!R100</f>
        <v>94.26607285</v>
      </c>
    </row>
    <row r="121">
      <c r="O121" s="1">
        <f>'model - coho'!A101</f>
        <v>86</v>
      </c>
      <c r="P121" s="7">
        <f>'model - coho'!B101</f>
        <v>88.80683972</v>
      </c>
      <c r="Q121" s="7">
        <f>'model - coho'!C101</f>
        <v>34.47952295</v>
      </c>
      <c r="R121" s="7">
        <f>'model - coho'!D101</f>
        <v>9.923896912</v>
      </c>
      <c r="S121" s="7">
        <f>'model - coho'!E101</f>
        <v>86198.80737</v>
      </c>
      <c r="T121" s="7">
        <f>'model - coho'!F101</f>
        <v>44657.5361</v>
      </c>
      <c r="U121" s="10">
        <f>'model - coho'!R101</f>
        <v>118.4091196</v>
      </c>
    </row>
    <row r="122">
      <c r="O122" s="1">
        <f>'model - coho'!A102</f>
        <v>87</v>
      </c>
      <c r="P122" s="7">
        <f>'model - coho'!B102</f>
        <v>81.95168613</v>
      </c>
      <c r="Q122" s="7">
        <f>'model - coho'!C102</f>
        <v>27.18157852</v>
      </c>
      <c r="R122" s="7">
        <f>'model - coho'!D102</f>
        <v>13.79426455</v>
      </c>
      <c r="S122" s="7">
        <f>'model - coho'!E102</f>
        <v>67953.9463</v>
      </c>
      <c r="T122" s="7">
        <f>'model - coho'!F102</f>
        <v>62074.19046</v>
      </c>
      <c r="U122" s="10">
        <f>'model - coho'!R102</f>
        <v>109.2689148</v>
      </c>
    </row>
    <row r="123">
      <c r="O123" s="1">
        <f>'model - coho'!A103</f>
        <v>88</v>
      </c>
      <c r="P123" s="7">
        <f>'model - coho'!B103</f>
        <v>60.94539326</v>
      </c>
      <c r="Q123" s="7">
        <f>'model - coho'!C103</f>
        <v>20.06046984</v>
      </c>
      <c r="R123" s="7">
        <f>'model - coho'!D103</f>
        <v>10.41222679</v>
      </c>
      <c r="S123" s="7">
        <f>'model - coho'!E103</f>
        <v>50151.1746</v>
      </c>
      <c r="T123" s="7">
        <f>'model - coho'!F103</f>
        <v>46855.02056</v>
      </c>
      <c r="U123" s="10">
        <f>'model - coho'!R103</f>
        <v>81.26052435</v>
      </c>
    </row>
    <row r="124">
      <c r="O124" s="1">
        <f>'model - coho'!A104</f>
        <v>89</v>
      </c>
      <c r="P124" s="7">
        <f>'model - coho'!B104</f>
        <v>95.43874194</v>
      </c>
      <c r="Q124" s="7">
        <f>'model - coho'!C104</f>
        <v>39.53511603</v>
      </c>
      <c r="R124" s="7">
        <f>'model - coho'!D104</f>
        <v>8.18425494</v>
      </c>
      <c r="S124" s="7">
        <f>'model - coho'!E104</f>
        <v>98837.79008</v>
      </c>
      <c r="T124" s="7">
        <f>'model - coho'!F104</f>
        <v>36829.14723</v>
      </c>
      <c r="U124" s="10">
        <f>'model - coho'!R104</f>
        <v>127.2516559</v>
      </c>
    </row>
    <row r="125">
      <c r="O125" s="1">
        <f>'model - coho'!A105</f>
        <v>90</v>
      </c>
      <c r="P125" s="7">
        <f>'model - coho'!B105</f>
        <v>75.12523261</v>
      </c>
      <c r="Q125" s="7">
        <f>'model - coho'!C105</f>
        <v>22.50363954</v>
      </c>
      <c r="R125" s="7">
        <f>'model - coho'!D105</f>
        <v>15.05897676</v>
      </c>
      <c r="S125" s="7">
        <f>'model - coho'!E105</f>
        <v>56259.09885</v>
      </c>
      <c r="T125" s="7">
        <f>'model - coho'!F105</f>
        <v>67765.39543</v>
      </c>
      <c r="U125" s="10">
        <f>'model - coho'!R105</f>
        <v>100.1669768</v>
      </c>
    </row>
    <row r="126">
      <c r="O126" s="1">
        <f>'model - coho'!A106</f>
        <v>91</v>
      </c>
      <c r="P126" s="7">
        <f>'model - coho'!B106</f>
        <v>38.68826834</v>
      </c>
      <c r="Q126" s="7">
        <f>'model - coho'!C106</f>
        <v>10.74293424</v>
      </c>
      <c r="R126" s="7">
        <f>'model - coho'!D106</f>
        <v>8.601199928</v>
      </c>
      <c r="S126" s="7">
        <f>'model - coho'!E106</f>
        <v>26857.3356</v>
      </c>
      <c r="T126" s="7">
        <f>'model - coho'!F106</f>
        <v>38705.39968</v>
      </c>
      <c r="U126" s="10">
        <f>'model - coho'!R106</f>
        <v>51.58435778</v>
      </c>
    </row>
    <row r="127">
      <c r="O127" s="1">
        <f>'model - coho'!A107</f>
        <v>92</v>
      </c>
      <c r="P127" s="7">
        <f>'model - coho'!B107</f>
        <v>63.15751551</v>
      </c>
      <c r="Q127" s="7">
        <f>'model - coho'!C107</f>
        <v>27.2882616</v>
      </c>
      <c r="R127" s="7">
        <f>'model - coho'!D107</f>
        <v>4.290496155</v>
      </c>
      <c r="S127" s="7">
        <f>'model - coho'!E107</f>
        <v>68220.654</v>
      </c>
      <c r="T127" s="7">
        <f>'model - coho'!F107</f>
        <v>19307.2327</v>
      </c>
      <c r="U127" s="10">
        <f>'model - coho'!R107</f>
        <v>84.21002067</v>
      </c>
    </row>
    <row r="128">
      <c r="L128" s="11"/>
      <c r="O128" s="1">
        <f>'model - coho'!A108</f>
        <v>93</v>
      </c>
      <c r="P128" s="7">
        <f>'model - coho'!B108</f>
        <v>74.80596948</v>
      </c>
      <c r="Q128" s="7">
        <f>'model - coho'!C108</f>
        <v>26.16960647</v>
      </c>
      <c r="R128" s="7">
        <f>'model - coho'!D108</f>
        <v>11.23337827</v>
      </c>
      <c r="S128" s="7">
        <f>'model - coho'!E108</f>
        <v>65424.01618</v>
      </c>
      <c r="T128" s="7">
        <f>'model - coho'!F108</f>
        <v>50550.2022</v>
      </c>
      <c r="U128" s="10">
        <f>'model - coho'!R108</f>
        <v>99.74129264</v>
      </c>
    </row>
    <row r="129">
      <c r="O129" s="1">
        <f>'model - coho'!A109</f>
        <v>94</v>
      </c>
      <c r="P129" s="7">
        <f>'model - coho'!B109</f>
        <v>53.8667975</v>
      </c>
      <c r="Q129" s="7">
        <f>'model - coho'!C109</f>
        <v>16.13286121</v>
      </c>
      <c r="R129" s="7">
        <f>'model - coho'!D109</f>
        <v>10.80053754</v>
      </c>
      <c r="S129" s="7">
        <f>'model - coho'!E109</f>
        <v>40332.15302</v>
      </c>
      <c r="T129" s="7">
        <f>'model - coho'!F109</f>
        <v>48602.41892</v>
      </c>
      <c r="U129" s="10">
        <f>'model - coho'!R109</f>
        <v>71.82239666</v>
      </c>
    </row>
    <row r="130">
      <c r="O130" s="1">
        <f>'model - coho'!A110</f>
        <v>95</v>
      </c>
      <c r="P130" s="7">
        <f>'model - coho'!B110</f>
        <v>36.3966937</v>
      </c>
      <c r="Q130" s="7">
        <f>'model - coho'!C110</f>
        <v>11.98277812</v>
      </c>
      <c r="R130" s="7">
        <f>'model - coho'!D110</f>
        <v>6.215568726</v>
      </c>
      <c r="S130" s="7">
        <f>'model - coho'!E110</f>
        <v>29956.9453</v>
      </c>
      <c r="T130" s="7">
        <f>'model - coho'!F110</f>
        <v>27970.05927</v>
      </c>
      <c r="U130" s="10">
        <f>'model - coho'!R110</f>
        <v>48.52892493</v>
      </c>
    </row>
    <row r="131">
      <c r="O131" s="1">
        <f>'model - coho'!A111</f>
        <v>96</v>
      </c>
      <c r="P131" s="7">
        <f>'model - coho'!B111</f>
        <v>47.27901122</v>
      </c>
      <c r="Q131" s="7">
        <f>'model - coho'!C111</f>
        <v>18.7488573</v>
      </c>
      <c r="R131" s="7">
        <f>'model - coho'!D111</f>
        <v>4.890648311</v>
      </c>
      <c r="S131" s="7">
        <f>'model - coho'!E111</f>
        <v>46872.14324</v>
      </c>
      <c r="T131" s="7">
        <f>'model - coho'!F111</f>
        <v>22007.9174</v>
      </c>
      <c r="U131" s="10">
        <f>'model - coho'!R111</f>
        <v>63.03868162</v>
      </c>
    </row>
    <row r="132">
      <c r="O132" s="1">
        <f>'model - coho'!A112</f>
        <v>97</v>
      </c>
      <c r="P132" s="7">
        <f>'model - coho'!B112</f>
        <v>45.49998992</v>
      </c>
      <c r="Q132" s="7">
        <f>'model - coho'!C112</f>
        <v>15.10268393</v>
      </c>
      <c r="R132" s="7">
        <f>'model - coho'!D112</f>
        <v>7.647311034</v>
      </c>
      <c r="S132" s="7">
        <f>'model - coho'!E112</f>
        <v>37756.70982</v>
      </c>
      <c r="T132" s="7">
        <f>'model - coho'!F112</f>
        <v>34412.89966</v>
      </c>
      <c r="U132" s="10">
        <f>'model - coho'!R112</f>
        <v>60.66665323</v>
      </c>
    </row>
    <row r="133">
      <c r="O133" s="1">
        <f>'model - coho'!A113</f>
        <v>98</v>
      </c>
      <c r="P133" s="7">
        <f>'model - coho'!B113</f>
        <v>34.23415626</v>
      </c>
      <c r="Q133" s="7">
        <f>'model - coho'!C113</f>
        <v>11.04140476</v>
      </c>
      <c r="R133" s="7">
        <f>'model - coho'!D113</f>
        <v>6.075673374</v>
      </c>
      <c r="S133" s="7">
        <f>'model - coho'!E113</f>
        <v>27603.51189</v>
      </c>
      <c r="T133" s="7">
        <f>'model - coho'!F113</f>
        <v>27340.53018</v>
      </c>
      <c r="U133" s="10">
        <f>'model - coho'!R113</f>
        <v>45.64554168</v>
      </c>
    </row>
    <row r="134">
      <c r="O134" s="1">
        <f>'model - coho'!A114</f>
        <v>99</v>
      </c>
      <c r="P134" s="7">
        <f>'model - coho'!B114</f>
        <v>40.57874569</v>
      </c>
      <c r="Q134" s="7">
        <f>'model - coho'!C114</f>
        <v>15.90930598</v>
      </c>
      <c r="R134" s="7">
        <f>'model - coho'!D114</f>
        <v>4.380066861</v>
      </c>
      <c r="S134" s="7">
        <f>'model - coho'!E114</f>
        <v>39773.26496</v>
      </c>
      <c r="T134" s="7">
        <f>'model - coho'!F114</f>
        <v>19710.30087</v>
      </c>
      <c r="U134" s="10">
        <f>'model - coho'!R114</f>
        <v>54.10499425</v>
      </c>
    </row>
    <row r="135">
      <c r="O135" s="1">
        <f>'model - coho'!A115</f>
        <v>100</v>
      </c>
      <c r="P135" s="7">
        <f>'model - coho'!B115</f>
        <v>40.39206687</v>
      </c>
      <c r="Q135" s="7">
        <f>'model - coho'!C115</f>
        <v>14.07928755</v>
      </c>
      <c r="R135" s="7">
        <f>'model - coho'!D115</f>
        <v>6.116745887</v>
      </c>
      <c r="S135" s="7">
        <f>'model - coho'!E115</f>
        <v>35198.21887</v>
      </c>
      <c r="T135" s="7">
        <f>'model - coho'!F115</f>
        <v>27525.35649</v>
      </c>
      <c r="U135" s="10">
        <f>'model - coho'!R115</f>
        <v>53.85608916</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8.13"/>
    <col customWidth="1" min="3" max="3" width="13.63"/>
    <col customWidth="1" min="6" max="6" width="14.5"/>
  </cols>
  <sheetData>
    <row r="1">
      <c r="A1" s="12"/>
      <c r="B1" s="12"/>
      <c r="C1" s="12"/>
      <c r="D1" s="12"/>
      <c r="E1" s="12"/>
      <c r="F1" s="12"/>
      <c r="G1" s="12"/>
      <c r="H1" s="12"/>
      <c r="I1" s="12"/>
      <c r="J1" s="12"/>
      <c r="K1" s="12"/>
      <c r="L1" s="12"/>
    </row>
    <row r="2" ht="31.5" customHeight="1">
      <c r="A2" s="12"/>
      <c r="B2" s="12"/>
      <c r="C2" s="12"/>
      <c r="D2" s="12"/>
      <c r="E2" s="12"/>
      <c r="F2" s="12"/>
      <c r="G2" s="12"/>
      <c r="H2" s="12"/>
      <c r="I2" s="12"/>
      <c r="J2" s="12"/>
      <c r="K2" s="12"/>
      <c r="L2" s="12"/>
    </row>
    <row r="3" ht="31.5" customHeight="1">
      <c r="A3" s="12"/>
      <c r="B3" s="12"/>
      <c r="C3" s="12"/>
      <c r="D3" s="12"/>
      <c r="E3" s="12"/>
      <c r="F3" s="12"/>
      <c r="G3" s="12"/>
      <c r="H3" s="12"/>
      <c r="I3" s="12"/>
      <c r="J3" s="12"/>
      <c r="K3" s="12"/>
      <c r="L3" s="12"/>
    </row>
    <row r="4">
      <c r="A4" s="11"/>
      <c r="B4" s="11"/>
      <c r="E4" s="11"/>
      <c r="F4" s="11"/>
      <c r="G4" s="11"/>
      <c r="H4" s="11"/>
      <c r="I4" s="11"/>
      <c r="J4" s="11"/>
      <c r="K4" s="13"/>
    </row>
    <row r="5">
      <c r="A5" s="11"/>
      <c r="B5" s="11"/>
      <c r="E5" s="11"/>
      <c r="F5" s="11"/>
      <c r="G5" s="11"/>
      <c r="H5" s="11"/>
      <c r="I5" s="11"/>
      <c r="J5" s="11"/>
      <c r="K5" s="13"/>
    </row>
    <row r="6">
      <c r="A6" s="11"/>
      <c r="B6" s="11"/>
      <c r="E6" s="11"/>
      <c r="F6" s="11"/>
      <c r="G6" s="11"/>
      <c r="H6" s="11"/>
      <c r="I6" s="11"/>
      <c r="J6" s="11"/>
      <c r="K6" s="13"/>
    </row>
    <row r="7">
      <c r="A7" s="11"/>
      <c r="B7" s="11"/>
      <c r="E7" s="11"/>
      <c r="F7" s="11"/>
      <c r="G7" s="11"/>
      <c r="H7" s="11"/>
      <c r="I7" s="11"/>
      <c r="J7" s="11"/>
      <c r="K7" s="13"/>
    </row>
    <row r="8">
      <c r="A8" s="11"/>
      <c r="B8" s="11" t="s">
        <v>8</v>
      </c>
      <c r="E8" s="11" t="s">
        <v>9</v>
      </c>
      <c r="H8" s="11" t="s">
        <v>10</v>
      </c>
      <c r="K8" s="13"/>
    </row>
    <row r="9">
      <c r="A9" s="4"/>
      <c r="B9" s="14" t="s">
        <v>11</v>
      </c>
      <c r="C9" s="14" t="s">
        <v>12</v>
      </c>
      <c r="E9" s="14" t="s">
        <v>11</v>
      </c>
      <c r="F9" s="14" t="s">
        <v>12</v>
      </c>
      <c r="H9" s="14" t="s">
        <v>11</v>
      </c>
      <c r="I9" s="14" t="s">
        <v>12</v>
      </c>
    </row>
    <row r="10">
      <c r="A10" s="3"/>
      <c r="B10" s="15">
        <v>1.0</v>
      </c>
      <c r="C10" s="15"/>
      <c r="E10" s="15">
        <v>1.0</v>
      </c>
      <c r="F10" s="16"/>
      <c r="H10" s="15">
        <v>1.0</v>
      </c>
      <c r="I10" s="16"/>
    </row>
    <row r="11">
      <c r="A11" s="3"/>
      <c r="B11" s="17">
        <v>2.0</v>
      </c>
      <c r="C11" s="17"/>
      <c r="E11" s="17">
        <v>2.0</v>
      </c>
      <c r="F11" s="18"/>
      <c r="H11" s="17">
        <v>2.0</v>
      </c>
      <c r="I11" s="18"/>
    </row>
    <row r="12">
      <c r="A12" s="3"/>
      <c r="B12" s="17">
        <v>3.0</v>
      </c>
      <c r="C12" s="18"/>
      <c r="E12" s="17">
        <v>3.0</v>
      </c>
      <c r="F12" s="18"/>
      <c r="H12" s="17">
        <v>3.0</v>
      </c>
      <c r="I12" s="18"/>
    </row>
    <row r="13">
      <c r="A13" s="3"/>
      <c r="B13" s="17">
        <v>4.0</v>
      </c>
      <c r="C13" s="18"/>
      <c r="E13" s="17">
        <v>4.0</v>
      </c>
      <c r="F13" s="18"/>
      <c r="H13" s="17">
        <v>4.0</v>
      </c>
      <c r="I13" s="18"/>
    </row>
    <row r="14">
      <c r="A14" s="3"/>
      <c r="B14" s="17">
        <v>5.0</v>
      </c>
      <c r="C14" s="18"/>
      <c r="E14" s="17">
        <v>5.0</v>
      </c>
      <c r="F14" s="18"/>
      <c r="H14" s="17">
        <v>5.0</v>
      </c>
      <c r="I14" s="18"/>
    </row>
    <row r="15">
      <c r="A15" s="3"/>
      <c r="B15" s="17">
        <v>6.0</v>
      </c>
      <c r="C15" s="18"/>
      <c r="E15" s="17">
        <v>6.0</v>
      </c>
      <c r="F15" s="18"/>
      <c r="H15" s="17">
        <v>6.0</v>
      </c>
      <c r="I15" s="18"/>
    </row>
    <row r="16">
      <c r="A16" s="3"/>
      <c r="B16" s="17">
        <v>7.0</v>
      </c>
      <c r="C16" s="18"/>
      <c r="E16" s="17">
        <v>7.0</v>
      </c>
      <c r="F16" s="18"/>
      <c r="H16" s="17">
        <v>7.0</v>
      </c>
      <c r="I16" s="18"/>
    </row>
    <row r="17">
      <c r="A17" s="3"/>
      <c r="B17" s="17">
        <v>8.0</v>
      </c>
      <c r="C17" s="18"/>
      <c r="E17" s="17">
        <v>8.0</v>
      </c>
      <c r="F17" s="18"/>
      <c r="H17" s="17">
        <v>8.0</v>
      </c>
      <c r="I17" s="18"/>
    </row>
    <row r="18">
      <c r="A18" s="3"/>
      <c r="B18" s="17">
        <v>9.0</v>
      </c>
      <c r="C18" s="18"/>
      <c r="E18" s="17">
        <v>9.0</v>
      </c>
      <c r="F18" s="18"/>
      <c r="H18" s="17">
        <v>9.0</v>
      </c>
      <c r="I18" s="18"/>
    </row>
    <row r="19">
      <c r="A19" s="3"/>
      <c r="B19" s="19">
        <v>10.0</v>
      </c>
      <c r="C19" s="20"/>
      <c r="E19" s="19">
        <v>10.0</v>
      </c>
      <c r="F19" s="20"/>
      <c r="H19" s="19">
        <v>10.0</v>
      </c>
      <c r="I19" s="20"/>
    </row>
    <row r="20">
      <c r="A20" s="11"/>
      <c r="B20" s="11" t="s">
        <v>13</v>
      </c>
      <c r="E20" s="11" t="s">
        <v>13</v>
      </c>
      <c r="H20" s="11" t="s">
        <v>13</v>
      </c>
    </row>
    <row r="23">
      <c r="A23" s="11"/>
      <c r="B23" s="11" t="s">
        <v>14</v>
      </c>
      <c r="F23" s="11" t="s">
        <v>15</v>
      </c>
    </row>
    <row r="24">
      <c r="A24" s="4"/>
      <c r="B24" s="14" t="s">
        <v>11</v>
      </c>
      <c r="C24" s="14" t="s">
        <v>12</v>
      </c>
      <c r="F24" s="14" t="s">
        <v>11</v>
      </c>
      <c r="G24" s="14" t="s">
        <v>12</v>
      </c>
    </row>
    <row r="25">
      <c r="A25" s="3"/>
      <c r="B25" s="15">
        <v>1.0</v>
      </c>
      <c r="C25" s="16"/>
      <c r="F25" s="15">
        <v>1.0</v>
      </c>
      <c r="G25" s="16"/>
    </row>
    <row r="26">
      <c r="A26" s="3"/>
      <c r="B26" s="17">
        <v>2.0</v>
      </c>
      <c r="C26" s="18"/>
      <c r="F26" s="17">
        <v>2.0</v>
      </c>
      <c r="G26" s="18"/>
    </row>
    <row r="27">
      <c r="A27" s="3"/>
      <c r="B27" s="17">
        <v>3.0</v>
      </c>
      <c r="C27" s="18"/>
      <c r="F27" s="17">
        <v>3.0</v>
      </c>
      <c r="G27" s="18"/>
    </row>
    <row r="28">
      <c r="A28" s="3"/>
      <c r="B28" s="17">
        <v>4.0</v>
      </c>
      <c r="C28" s="18"/>
      <c r="F28" s="17">
        <v>4.0</v>
      </c>
      <c r="G28" s="18"/>
    </row>
    <row r="29">
      <c r="A29" s="3"/>
      <c r="B29" s="17">
        <v>5.0</v>
      </c>
      <c r="C29" s="18"/>
      <c r="F29" s="17">
        <v>5.0</v>
      </c>
      <c r="G29" s="18"/>
    </row>
    <row r="30">
      <c r="A30" s="3"/>
      <c r="B30" s="17">
        <v>6.0</v>
      </c>
      <c r="C30" s="18"/>
      <c r="F30" s="17">
        <v>6.0</v>
      </c>
      <c r="G30" s="18"/>
    </row>
    <row r="31">
      <c r="A31" s="3"/>
      <c r="B31" s="17">
        <v>7.0</v>
      </c>
      <c r="C31" s="18"/>
      <c r="F31" s="17">
        <v>7.0</v>
      </c>
      <c r="G31" s="18"/>
    </row>
    <row r="32">
      <c r="A32" s="3"/>
      <c r="B32" s="17">
        <v>8.0</v>
      </c>
      <c r="C32" s="18"/>
      <c r="F32" s="17">
        <v>8.0</v>
      </c>
      <c r="G32" s="18"/>
    </row>
    <row r="33">
      <c r="A33" s="3"/>
      <c r="B33" s="17">
        <v>9.0</v>
      </c>
      <c r="C33" s="18"/>
      <c r="F33" s="17">
        <v>9.0</v>
      </c>
      <c r="G33" s="18"/>
    </row>
    <row r="34">
      <c r="A34" s="3"/>
      <c r="B34" s="19">
        <v>10.0</v>
      </c>
      <c r="C34" s="20"/>
      <c r="F34" s="19">
        <v>10.0</v>
      </c>
      <c r="G34" s="20"/>
    </row>
    <row r="35">
      <c r="A35" s="11"/>
      <c r="B35" s="11" t="s">
        <v>13</v>
      </c>
      <c r="F35" s="11" t="s">
        <v>13</v>
      </c>
    </row>
  </sheetData>
  <mergeCells count="4">
    <mergeCell ref="E8:G8"/>
    <mergeCell ref="H8:J8"/>
    <mergeCell ref="B23:D23"/>
    <mergeCell ref="F23:H23"/>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8.13"/>
    <col customWidth="1" min="3" max="3" width="13.63"/>
    <col customWidth="1" min="6" max="6" width="14.5"/>
  </cols>
  <sheetData>
    <row r="1">
      <c r="A1" s="12"/>
    </row>
    <row r="2" ht="1.5" customHeight="1"/>
    <row r="3">
      <c r="A3" s="11"/>
      <c r="B3" s="11"/>
      <c r="E3" s="11"/>
      <c r="F3" s="11"/>
      <c r="G3" s="11"/>
      <c r="H3" s="11"/>
      <c r="I3" s="11"/>
      <c r="J3" s="11"/>
      <c r="K3" s="13"/>
    </row>
    <row r="4">
      <c r="A4" s="11"/>
      <c r="B4" s="11"/>
      <c r="C4" s="11"/>
      <c r="D4" s="11"/>
      <c r="E4" s="11"/>
      <c r="F4" s="11"/>
      <c r="G4" s="11"/>
      <c r="H4" s="11"/>
      <c r="I4" s="11"/>
      <c r="J4" s="11"/>
      <c r="K4" s="11"/>
      <c r="L4" s="11"/>
      <c r="M4" s="11"/>
    </row>
    <row r="5">
      <c r="A5" s="11"/>
      <c r="B5" s="11"/>
      <c r="C5" s="11"/>
      <c r="D5" s="11"/>
      <c r="E5" s="11"/>
      <c r="F5" s="11"/>
      <c r="G5" s="11"/>
      <c r="H5" s="11"/>
      <c r="I5" s="11"/>
      <c r="J5" s="11"/>
      <c r="K5" s="11"/>
      <c r="L5" s="11"/>
      <c r="M5" s="11"/>
    </row>
    <row r="6">
      <c r="A6" s="11"/>
      <c r="B6" s="11"/>
      <c r="C6" s="11"/>
      <c r="D6" s="11"/>
      <c r="E6" s="11"/>
      <c r="F6" s="11"/>
      <c r="G6" s="11"/>
      <c r="H6" s="11"/>
      <c r="I6" s="11"/>
      <c r="J6" s="11"/>
      <c r="K6" s="11"/>
      <c r="L6" s="11"/>
      <c r="M6" s="11"/>
    </row>
    <row r="7">
      <c r="A7" s="11"/>
      <c r="B7" s="11"/>
      <c r="C7" s="11"/>
      <c r="D7" s="11"/>
      <c r="E7" s="11"/>
      <c r="F7" s="11"/>
      <c r="G7" s="11"/>
      <c r="H7" s="11"/>
      <c r="I7" s="11"/>
      <c r="J7" s="11"/>
      <c r="K7" s="11"/>
      <c r="L7" s="11"/>
      <c r="M7" s="11"/>
    </row>
    <row r="8">
      <c r="A8" s="11"/>
      <c r="B8" s="11"/>
      <c r="C8" s="11"/>
      <c r="D8" s="11"/>
      <c r="E8" s="11"/>
      <c r="F8" s="11"/>
      <c r="G8" s="11"/>
      <c r="H8" s="11"/>
      <c r="I8" s="11"/>
      <c r="J8" s="11"/>
      <c r="K8" s="11"/>
      <c r="L8" s="11"/>
      <c r="M8" s="11"/>
    </row>
    <row r="9">
      <c r="A9" s="11"/>
      <c r="B9" s="11"/>
      <c r="C9" s="11"/>
      <c r="D9" s="11"/>
      <c r="E9" s="11"/>
      <c r="F9" s="11"/>
      <c r="G9" s="11"/>
      <c r="H9" s="11"/>
      <c r="I9" s="11"/>
      <c r="J9" s="11"/>
      <c r="K9" s="11"/>
      <c r="L9" s="11"/>
      <c r="M9" s="11"/>
    </row>
    <row r="10">
      <c r="A10" s="11"/>
      <c r="B10" s="11"/>
      <c r="C10" s="11"/>
      <c r="D10" s="11"/>
      <c r="E10" s="11"/>
      <c r="F10" s="11"/>
      <c r="G10" s="11"/>
      <c r="H10" s="11"/>
      <c r="I10" s="11"/>
      <c r="J10" s="11"/>
      <c r="K10" s="11"/>
      <c r="L10" s="11"/>
      <c r="M10" s="11"/>
    </row>
    <row r="11">
      <c r="A11" s="11"/>
      <c r="B11" s="11"/>
      <c r="C11" s="11"/>
      <c r="D11" s="11"/>
      <c r="E11" s="11"/>
      <c r="F11" s="11"/>
      <c r="G11" s="11"/>
      <c r="H11" s="11"/>
      <c r="I11" s="11"/>
      <c r="J11" s="11"/>
      <c r="K11" s="11"/>
      <c r="L11" s="11"/>
      <c r="M11" s="11"/>
    </row>
    <row r="12">
      <c r="A12" s="11"/>
      <c r="B12" s="11"/>
      <c r="C12" s="11"/>
      <c r="D12" s="11"/>
      <c r="E12" s="11"/>
      <c r="F12" s="11"/>
      <c r="G12" s="11"/>
      <c r="H12" s="11"/>
      <c r="I12" s="11"/>
      <c r="J12" s="11"/>
      <c r="K12" s="11"/>
      <c r="L12" s="11"/>
      <c r="M12" s="11"/>
    </row>
    <row r="13">
      <c r="A13" s="11"/>
      <c r="B13" s="11" t="s">
        <v>16</v>
      </c>
      <c r="C13" s="11" t="s">
        <v>17</v>
      </c>
      <c r="D13" s="11" t="s">
        <v>18</v>
      </c>
      <c r="E13" s="11" t="s">
        <v>19</v>
      </c>
      <c r="F13" s="11" t="s">
        <v>20</v>
      </c>
      <c r="G13" s="11" t="s">
        <v>21</v>
      </c>
      <c r="H13" s="11" t="s">
        <v>22</v>
      </c>
      <c r="I13" s="11" t="s">
        <v>23</v>
      </c>
      <c r="J13" s="11" t="s">
        <v>24</v>
      </c>
      <c r="K13" s="11" t="s">
        <v>25</v>
      </c>
      <c r="L13" s="11" t="s">
        <v>26</v>
      </c>
      <c r="M13" s="11" t="s">
        <v>13</v>
      </c>
    </row>
    <row r="14">
      <c r="A14" s="4"/>
      <c r="B14" s="4">
        <v>0.0</v>
      </c>
      <c r="C14" s="4"/>
      <c r="E14" s="4"/>
      <c r="F14" s="4"/>
      <c r="H14" s="4"/>
      <c r="I14" s="4"/>
    </row>
    <row r="15">
      <c r="A15" s="4"/>
      <c r="B15" s="4">
        <v>1.0</v>
      </c>
      <c r="C15" s="4"/>
      <c r="E15" s="4"/>
      <c r="F15" s="4"/>
      <c r="H15" s="4"/>
      <c r="I15" s="4"/>
    </row>
    <row r="16">
      <c r="B16" s="3">
        <v>2.0</v>
      </c>
      <c r="C16" s="3"/>
      <c r="E16" s="3"/>
      <c r="H16" s="3"/>
    </row>
    <row r="17">
      <c r="B17" s="4">
        <v>3.0</v>
      </c>
      <c r="C17" s="3"/>
      <c r="E17" s="3"/>
      <c r="H17" s="3"/>
    </row>
    <row r="18">
      <c r="B18" s="3">
        <v>4.0</v>
      </c>
      <c r="E18" s="3"/>
      <c r="H18" s="3"/>
    </row>
    <row r="19">
      <c r="B19" s="4">
        <v>5.0</v>
      </c>
      <c r="E19" s="3"/>
      <c r="H19" s="3"/>
    </row>
    <row r="20">
      <c r="B20" s="3">
        <v>6.0</v>
      </c>
      <c r="E20" s="3"/>
      <c r="H20" s="3"/>
    </row>
    <row r="21">
      <c r="B21" s="4">
        <v>7.0</v>
      </c>
      <c r="E21" s="3"/>
      <c r="H21" s="3"/>
    </row>
    <row r="22">
      <c r="B22" s="3">
        <v>8.0</v>
      </c>
      <c r="E22" s="3"/>
      <c r="H22" s="3"/>
    </row>
    <row r="23">
      <c r="B23" s="4">
        <v>9.0</v>
      </c>
      <c r="E23" s="3"/>
      <c r="H23" s="3"/>
    </row>
    <row r="24">
      <c r="B24" s="3">
        <v>10.0</v>
      </c>
      <c r="E24" s="3"/>
      <c r="H24" s="3"/>
    </row>
    <row r="25">
      <c r="B25" s="4">
        <v>11.0</v>
      </c>
      <c r="E25" s="3"/>
      <c r="H25" s="3"/>
    </row>
    <row r="26">
      <c r="A26" s="11"/>
      <c r="B26" s="3">
        <v>12.0</v>
      </c>
      <c r="E26" s="11"/>
      <c r="H26" s="11"/>
    </row>
    <row r="27">
      <c r="B27" s="4">
        <v>13.0</v>
      </c>
    </row>
    <row r="28">
      <c r="B28" s="3">
        <v>14.0</v>
      </c>
    </row>
    <row r="29">
      <c r="A29" s="11"/>
      <c r="B29" s="4">
        <v>15.0</v>
      </c>
      <c r="C29" s="11"/>
      <c r="D29" s="11"/>
      <c r="F29" s="11"/>
    </row>
    <row r="30">
      <c r="A30" s="4"/>
      <c r="B30" s="3">
        <v>16.0</v>
      </c>
      <c r="C30" s="4"/>
      <c r="F30" s="4"/>
      <c r="G30" s="4"/>
    </row>
    <row r="31">
      <c r="B31" s="4">
        <v>17.0</v>
      </c>
      <c r="F31" s="3"/>
    </row>
    <row r="32">
      <c r="B32" s="3">
        <v>18.0</v>
      </c>
      <c r="F32" s="3"/>
    </row>
    <row r="33">
      <c r="B33" s="4">
        <v>19.0</v>
      </c>
      <c r="F33" s="3"/>
    </row>
    <row r="34">
      <c r="B34" s="3">
        <v>20.0</v>
      </c>
      <c r="F34" s="3"/>
    </row>
    <row r="35">
      <c r="B35" s="4">
        <v>21.0</v>
      </c>
      <c r="F35" s="3"/>
    </row>
    <row r="36">
      <c r="B36" s="3">
        <v>22.0</v>
      </c>
      <c r="F36" s="3"/>
    </row>
    <row r="37">
      <c r="B37" s="4">
        <v>23.0</v>
      </c>
      <c r="F37" s="3"/>
    </row>
    <row r="38">
      <c r="B38" s="3">
        <v>24.0</v>
      </c>
      <c r="F38" s="3"/>
    </row>
    <row r="39">
      <c r="B39" s="4">
        <v>25.0</v>
      </c>
      <c r="F39" s="3"/>
    </row>
    <row r="40">
      <c r="B40" s="3">
        <v>26.0</v>
      </c>
      <c r="F40" s="3"/>
    </row>
    <row r="41">
      <c r="A41" s="11"/>
      <c r="B41" s="4">
        <v>27.0</v>
      </c>
      <c r="F41" s="11"/>
    </row>
    <row r="42">
      <c r="B42" s="3">
        <v>28.0</v>
      </c>
    </row>
    <row r="43">
      <c r="B43" s="4">
        <v>29.0</v>
      </c>
    </row>
    <row r="44">
      <c r="B44" s="3">
        <v>30.0</v>
      </c>
    </row>
    <row r="45">
      <c r="B45" s="4">
        <v>31.0</v>
      </c>
    </row>
    <row r="46">
      <c r="B46" s="3">
        <v>32.0</v>
      </c>
    </row>
    <row r="47">
      <c r="B47" s="4">
        <v>33.0</v>
      </c>
    </row>
    <row r="48">
      <c r="B48" s="3">
        <v>34.0</v>
      </c>
    </row>
    <row r="49">
      <c r="B49" s="4">
        <v>35.0</v>
      </c>
    </row>
    <row r="50">
      <c r="B50" s="3">
        <v>36.0</v>
      </c>
    </row>
    <row r="51">
      <c r="B51" s="4">
        <v>37.0</v>
      </c>
    </row>
    <row r="52">
      <c r="B52" s="3">
        <v>38.0</v>
      </c>
    </row>
    <row r="53">
      <c r="B53" s="4">
        <v>39.0</v>
      </c>
    </row>
    <row r="54">
      <c r="B54" s="3">
        <v>40.0</v>
      </c>
    </row>
    <row r="55">
      <c r="B55" s="4">
        <v>41.0</v>
      </c>
    </row>
    <row r="56">
      <c r="B56" s="3">
        <v>42.0</v>
      </c>
    </row>
    <row r="57">
      <c r="B57" s="4">
        <v>43.0</v>
      </c>
    </row>
    <row r="58">
      <c r="B58" s="3">
        <v>44.0</v>
      </c>
    </row>
    <row r="59">
      <c r="B59" s="4">
        <v>45.0</v>
      </c>
    </row>
    <row r="60">
      <c r="B60" s="3">
        <v>46.0</v>
      </c>
    </row>
    <row r="61">
      <c r="B61" s="4">
        <v>47.0</v>
      </c>
    </row>
    <row r="62">
      <c r="B62" s="3">
        <v>48.0</v>
      </c>
    </row>
    <row r="63">
      <c r="B63" s="4">
        <v>49.0</v>
      </c>
    </row>
    <row r="64">
      <c r="B64" s="3">
        <v>50.0</v>
      </c>
    </row>
    <row r="65">
      <c r="B65" s="4">
        <v>51.0</v>
      </c>
    </row>
    <row r="66">
      <c r="B66" s="3">
        <v>52.0</v>
      </c>
    </row>
    <row r="67">
      <c r="B67" s="4">
        <v>53.0</v>
      </c>
    </row>
    <row r="68">
      <c r="B68" s="3">
        <v>54.0</v>
      </c>
    </row>
    <row r="69">
      <c r="B69" s="4">
        <v>55.0</v>
      </c>
    </row>
    <row r="70">
      <c r="B70" s="3">
        <v>56.0</v>
      </c>
    </row>
    <row r="71">
      <c r="B71" s="4">
        <v>57.0</v>
      </c>
    </row>
    <row r="72">
      <c r="B72" s="3">
        <v>58.0</v>
      </c>
    </row>
    <row r="73">
      <c r="B73" s="4">
        <v>59.0</v>
      </c>
    </row>
    <row r="74">
      <c r="B74" s="3">
        <v>60.0</v>
      </c>
    </row>
    <row r="75">
      <c r="B75" s="4">
        <v>61.0</v>
      </c>
    </row>
    <row r="76">
      <c r="B76" s="3">
        <v>62.0</v>
      </c>
    </row>
    <row r="77">
      <c r="B77" s="4">
        <v>63.0</v>
      </c>
    </row>
    <row r="78">
      <c r="B78" s="3">
        <v>64.0</v>
      </c>
    </row>
    <row r="79">
      <c r="B79" s="4">
        <v>65.0</v>
      </c>
    </row>
    <row r="80">
      <c r="B80" s="3">
        <v>66.0</v>
      </c>
    </row>
    <row r="81">
      <c r="B81" s="4">
        <v>67.0</v>
      </c>
    </row>
    <row r="82">
      <c r="B82" s="3">
        <v>68.0</v>
      </c>
    </row>
    <row r="83">
      <c r="B83" s="4">
        <v>69.0</v>
      </c>
    </row>
    <row r="84">
      <c r="B84" s="3">
        <v>70.0</v>
      </c>
    </row>
    <row r="85">
      <c r="B85" s="4">
        <v>71.0</v>
      </c>
    </row>
    <row r="86">
      <c r="B86" s="3">
        <v>72.0</v>
      </c>
    </row>
    <row r="87">
      <c r="B87" s="4">
        <v>73.0</v>
      </c>
    </row>
    <row r="88">
      <c r="B88" s="3">
        <v>74.0</v>
      </c>
    </row>
    <row r="89">
      <c r="B89" s="4">
        <v>75.0</v>
      </c>
    </row>
    <row r="90">
      <c r="B90" s="3">
        <v>76.0</v>
      </c>
    </row>
    <row r="91">
      <c r="B91" s="4">
        <v>77.0</v>
      </c>
    </row>
    <row r="92">
      <c r="B92" s="3">
        <v>78.0</v>
      </c>
    </row>
    <row r="93">
      <c r="B93" s="4">
        <v>79.0</v>
      </c>
    </row>
    <row r="94">
      <c r="B94" s="3">
        <v>80.0</v>
      </c>
    </row>
    <row r="95">
      <c r="B95" s="4">
        <v>81.0</v>
      </c>
    </row>
    <row r="96">
      <c r="B96" s="3">
        <v>82.0</v>
      </c>
    </row>
    <row r="97">
      <c r="B97" s="4">
        <v>83.0</v>
      </c>
    </row>
    <row r="98">
      <c r="B98" s="3">
        <v>84.0</v>
      </c>
    </row>
    <row r="99">
      <c r="B99" s="4">
        <v>85.0</v>
      </c>
    </row>
    <row r="100">
      <c r="B100" s="3">
        <v>86.0</v>
      </c>
    </row>
    <row r="101">
      <c r="B101" s="4">
        <v>87.0</v>
      </c>
    </row>
    <row r="102">
      <c r="B102" s="3">
        <v>88.0</v>
      </c>
    </row>
    <row r="103">
      <c r="B103" s="4">
        <v>89.0</v>
      </c>
    </row>
    <row r="104">
      <c r="B104" s="3">
        <v>90.0</v>
      </c>
    </row>
    <row r="105">
      <c r="B105" s="4">
        <v>91.0</v>
      </c>
    </row>
    <row r="106">
      <c r="B106" s="3">
        <v>92.0</v>
      </c>
    </row>
    <row r="107">
      <c r="B107" s="4">
        <v>93.0</v>
      </c>
    </row>
    <row r="108">
      <c r="B108" s="3">
        <v>94.0</v>
      </c>
    </row>
    <row r="109">
      <c r="B109" s="4">
        <v>95.0</v>
      </c>
    </row>
    <row r="110">
      <c r="B110" s="3">
        <v>96.0</v>
      </c>
    </row>
    <row r="111">
      <c r="B111" s="4">
        <v>97.0</v>
      </c>
    </row>
    <row r="112">
      <c r="B112" s="3">
        <v>98.0</v>
      </c>
    </row>
    <row r="113">
      <c r="B113" s="4">
        <v>99.0</v>
      </c>
    </row>
    <row r="114">
      <c r="B114" s="3">
        <v>100.0</v>
      </c>
    </row>
    <row r="115">
      <c r="B115" s="4"/>
    </row>
  </sheetData>
  <mergeCells count="2">
    <mergeCell ref="A1:L2"/>
    <mergeCell ref="F29:H29"/>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7" max="7" width="20.25"/>
  </cols>
  <sheetData>
    <row r="1">
      <c r="D1" s="3" t="s">
        <v>27</v>
      </c>
      <c r="G1" s="4" t="s">
        <v>28</v>
      </c>
      <c r="M1" s="10"/>
      <c r="N1" s="3" t="s">
        <v>29</v>
      </c>
    </row>
    <row r="2">
      <c r="A2" s="3" t="s">
        <v>30</v>
      </c>
      <c r="B2" s="3" t="s">
        <v>31</v>
      </c>
      <c r="C2" s="3">
        <v>2500.0</v>
      </c>
      <c r="D2" s="3">
        <f>G3*G4*G5*G6*G7*G8*G9*C2</f>
        <v>1.728</v>
      </c>
      <c r="F2" s="3" t="s">
        <v>32</v>
      </c>
      <c r="G2" s="4" t="s">
        <v>33</v>
      </c>
      <c r="H2" s="3" t="s">
        <v>34</v>
      </c>
      <c r="L2" s="3" t="s">
        <v>35</v>
      </c>
      <c r="N2" s="10"/>
      <c r="O2" s="21" t="s">
        <v>29</v>
      </c>
    </row>
    <row r="3">
      <c r="B3" s="3" t="s">
        <v>36</v>
      </c>
      <c r="C3" s="3">
        <v>4500.0</v>
      </c>
      <c r="D3" s="3">
        <f>G3*G4*G5*G6*G7*G8*G8*G9*C3</f>
        <v>1.86624</v>
      </c>
      <c r="E3" s="3" t="s">
        <v>37</v>
      </c>
      <c r="F3" s="3">
        <v>5.5</v>
      </c>
      <c r="G3" s="3">
        <f>if('worksheet for students'!J38="x",0.1*('worksheet for students'!K38+1),0.1)</f>
        <v>0.1</v>
      </c>
      <c r="H3" s="3">
        <f t="shared" ref="H3:H8" si="1">G3*I3</f>
        <v>0.05</v>
      </c>
      <c r="I3" s="3">
        <v>0.5</v>
      </c>
      <c r="J3" s="22">
        <f t="shared" ref="J3:J9" si="2">RAND()*H3*0.5</f>
        <v>0.01793344116</v>
      </c>
      <c r="K3" s="22">
        <f t="shared" ref="K3:K9" si="3">if(RAND()&gt;0.5,1,-1)</f>
        <v>1</v>
      </c>
      <c r="L3" s="5">
        <f t="shared" ref="L3:L9" si="4">G3+J3*K3</f>
        <v>0.1179334412</v>
      </c>
      <c r="N3" s="10"/>
    </row>
    <row r="4">
      <c r="B4" s="3" t="s">
        <v>29</v>
      </c>
      <c r="E4" s="3" t="s">
        <v>38</v>
      </c>
      <c r="F4" s="3">
        <v>0.5</v>
      </c>
      <c r="G4" s="3">
        <v>0.8</v>
      </c>
      <c r="H4" s="3">
        <f t="shared" si="1"/>
        <v>0.08</v>
      </c>
      <c r="I4" s="3">
        <v>0.1</v>
      </c>
      <c r="J4" s="22">
        <f t="shared" si="2"/>
        <v>0.001477585517</v>
      </c>
      <c r="K4" s="22">
        <f t="shared" si="3"/>
        <v>1</v>
      </c>
      <c r="L4" s="5">
        <f t="shared" si="4"/>
        <v>0.8014775855</v>
      </c>
      <c r="N4" s="23" t="s">
        <v>29</v>
      </c>
    </row>
    <row r="5">
      <c r="A5" s="3" t="s">
        <v>39</v>
      </c>
      <c r="C5" s="3">
        <v>0.6</v>
      </c>
      <c r="E5" s="3" t="s">
        <v>40</v>
      </c>
      <c r="F5" s="3">
        <v>3.0</v>
      </c>
      <c r="G5" s="3">
        <f>if('worksheet for students'!J39="x",0.4*('worksheet for students'!K39+1),0.4)</f>
        <v>0.4</v>
      </c>
      <c r="H5" s="3">
        <f t="shared" si="1"/>
        <v>0.04</v>
      </c>
      <c r="I5" s="3">
        <v>0.1</v>
      </c>
      <c r="J5" s="22">
        <f t="shared" si="2"/>
        <v>0.01341049139</v>
      </c>
      <c r="K5" s="22">
        <f t="shared" si="3"/>
        <v>-1</v>
      </c>
      <c r="L5" s="5">
        <f t="shared" si="4"/>
        <v>0.3865895086</v>
      </c>
      <c r="M5" s="3" t="s">
        <v>29</v>
      </c>
      <c r="N5" s="23" t="s">
        <v>29</v>
      </c>
    </row>
    <row r="6">
      <c r="A6" s="3" t="s">
        <v>41</v>
      </c>
      <c r="C6" s="3">
        <v>0.4</v>
      </c>
      <c r="E6" s="3" t="s">
        <v>42</v>
      </c>
      <c r="F6" s="3">
        <v>1.0</v>
      </c>
      <c r="G6" s="3">
        <v>0.6</v>
      </c>
      <c r="H6" s="3">
        <f t="shared" si="1"/>
        <v>0.06</v>
      </c>
      <c r="I6" s="3">
        <v>0.1</v>
      </c>
      <c r="J6" s="22">
        <f t="shared" si="2"/>
        <v>0.028605933</v>
      </c>
      <c r="K6" s="22">
        <f t="shared" si="3"/>
        <v>-1</v>
      </c>
      <c r="L6" s="5">
        <f t="shared" si="4"/>
        <v>0.571394067</v>
      </c>
      <c r="N6" s="23" t="s">
        <v>29</v>
      </c>
    </row>
    <row r="7">
      <c r="E7" s="3" t="s">
        <v>43</v>
      </c>
      <c r="F7" s="3">
        <v>12.0</v>
      </c>
      <c r="G7" s="3">
        <v>0.2</v>
      </c>
      <c r="H7" s="3">
        <f t="shared" si="1"/>
        <v>0.1</v>
      </c>
      <c r="I7" s="3">
        <v>0.5</v>
      </c>
      <c r="J7" s="22">
        <f t="shared" si="2"/>
        <v>0.02960227507</v>
      </c>
      <c r="K7" s="22">
        <f t="shared" si="3"/>
        <v>1</v>
      </c>
      <c r="L7" s="5">
        <f t="shared" si="4"/>
        <v>0.2296022751</v>
      </c>
      <c r="N7" s="10"/>
    </row>
    <row r="8">
      <c r="A8" s="3" t="s">
        <v>44</v>
      </c>
      <c r="C8" s="3">
        <f>if('worksheet for students'!J37="x",0.4*('worksheet for students'!K37+1),0.4)</f>
        <v>0.4</v>
      </c>
      <c r="E8" s="3" t="s">
        <v>45</v>
      </c>
      <c r="F8" s="3">
        <v>9.0</v>
      </c>
      <c r="G8" s="3">
        <v>0.6</v>
      </c>
      <c r="H8" s="3">
        <f t="shared" si="1"/>
        <v>0.06</v>
      </c>
      <c r="I8" s="3">
        <v>0.1</v>
      </c>
      <c r="J8" s="22">
        <f t="shared" si="2"/>
        <v>0.0004776919042</v>
      </c>
      <c r="K8" s="22">
        <f t="shared" si="3"/>
        <v>-1</v>
      </c>
      <c r="L8" s="5">
        <f t="shared" si="4"/>
        <v>0.5995223081</v>
      </c>
      <c r="N8" s="10"/>
    </row>
    <row r="9">
      <c r="E9" s="3" t="s">
        <v>46</v>
      </c>
      <c r="F9" s="3">
        <v>3.0</v>
      </c>
      <c r="G9" s="3">
        <f>(C10*(1-C8))</f>
        <v>0.3</v>
      </c>
      <c r="I9" s="3" t="s">
        <v>29</v>
      </c>
      <c r="J9" s="22">
        <f t="shared" si="2"/>
        <v>0</v>
      </c>
      <c r="K9" s="22">
        <f t="shared" si="3"/>
        <v>1</v>
      </c>
      <c r="L9" s="5">
        <f t="shared" si="4"/>
        <v>0.3</v>
      </c>
      <c r="N9" s="23" t="s">
        <v>29</v>
      </c>
    </row>
    <row r="10">
      <c r="A10" s="3" t="s">
        <v>47</v>
      </c>
      <c r="C10" s="3">
        <v>0.5</v>
      </c>
      <c r="N10" s="10"/>
    </row>
    <row r="11">
      <c r="D11" s="3" t="s">
        <v>29</v>
      </c>
      <c r="G11" s="3" t="s">
        <v>29</v>
      </c>
      <c r="H11" s="3" t="s">
        <v>29</v>
      </c>
      <c r="I11" s="3" t="s">
        <v>29</v>
      </c>
      <c r="N11" s="10"/>
    </row>
    <row r="12">
      <c r="D12" s="3" t="s">
        <v>29</v>
      </c>
      <c r="G12" s="3" t="s">
        <v>29</v>
      </c>
      <c r="K12" s="3" t="s">
        <v>29</v>
      </c>
      <c r="L12" s="3" t="s">
        <v>29</v>
      </c>
      <c r="M12" s="3" t="s">
        <v>29</v>
      </c>
      <c r="AE12" s="3" t="s">
        <v>29</v>
      </c>
    </row>
    <row r="13">
      <c r="H13" s="3" t="s">
        <v>29</v>
      </c>
      <c r="K13" s="3" t="s">
        <v>29</v>
      </c>
      <c r="L13" s="3" t="s">
        <v>29</v>
      </c>
      <c r="T13" s="3" t="s">
        <v>48</v>
      </c>
      <c r="AB13" s="3"/>
      <c r="AC13" s="3" t="s">
        <v>49</v>
      </c>
      <c r="AL13" s="3" t="s">
        <v>50</v>
      </c>
      <c r="AT13" s="3" t="s">
        <v>51</v>
      </c>
    </row>
    <row r="14">
      <c r="A14" s="3" t="s">
        <v>52</v>
      </c>
      <c r="B14" s="4" t="s">
        <v>53</v>
      </c>
      <c r="C14" s="4" t="s">
        <v>54</v>
      </c>
      <c r="D14" s="4" t="s">
        <v>55</v>
      </c>
      <c r="E14" s="4" t="s">
        <v>56</v>
      </c>
      <c r="F14" s="4" t="s">
        <v>57</v>
      </c>
      <c r="G14" s="3"/>
      <c r="H14" s="3" t="s">
        <v>58</v>
      </c>
      <c r="I14" s="3" t="s">
        <v>38</v>
      </c>
      <c r="J14" s="3" t="s">
        <v>40</v>
      </c>
      <c r="K14" s="3" t="s">
        <v>42</v>
      </c>
      <c r="L14" s="3" t="s">
        <v>43</v>
      </c>
      <c r="M14" s="3" t="s">
        <v>59</v>
      </c>
      <c r="N14" s="3" t="s">
        <v>60</v>
      </c>
      <c r="O14" s="4" t="s">
        <v>61</v>
      </c>
      <c r="P14" s="24" t="s">
        <v>62</v>
      </c>
      <c r="Q14" s="24" t="s">
        <v>63</v>
      </c>
      <c r="R14" s="3" t="s">
        <v>64</v>
      </c>
      <c r="T14" s="3" t="s">
        <v>65</v>
      </c>
      <c r="U14" s="3" t="s">
        <v>38</v>
      </c>
      <c r="V14" s="3" t="s">
        <v>66</v>
      </c>
      <c r="W14" s="3" t="s">
        <v>42</v>
      </c>
      <c r="X14" s="3" t="s">
        <v>43</v>
      </c>
      <c r="Y14" s="4" t="s">
        <v>67</v>
      </c>
      <c r="Z14" s="4" t="s">
        <v>68</v>
      </c>
      <c r="AB14" s="3"/>
      <c r="AC14" s="3" t="s">
        <v>65</v>
      </c>
      <c r="AD14" s="3" t="s">
        <v>38</v>
      </c>
      <c r="AE14" s="3" t="s">
        <v>66</v>
      </c>
      <c r="AF14" s="3" t="s">
        <v>42</v>
      </c>
      <c r="AG14" s="3" t="s">
        <v>43</v>
      </c>
      <c r="AH14" s="3" t="s">
        <v>69</v>
      </c>
      <c r="AI14" s="3" t="s">
        <v>69</v>
      </c>
      <c r="AL14" s="3" t="s">
        <v>70</v>
      </c>
      <c r="AM14" s="3" t="s">
        <v>71</v>
      </c>
      <c r="AN14" s="3" t="s">
        <v>72</v>
      </c>
      <c r="AO14" s="3" t="s">
        <v>73</v>
      </c>
      <c r="AP14" s="3" t="s">
        <v>74</v>
      </c>
      <c r="AQ14" s="3" t="s">
        <v>75</v>
      </c>
      <c r="AR14" s="4"/>
      <c r="AS14" s="4"/>
      <c r="AT14" s="3" t="s">
        <v>70</v>
      </c>
      <c r="AU14" s="3" t="s">
        <v>71</v>
      </c>
      <c r="AV14" s="3" t="s">
        <v>72</v>
      </c>
      <c r="AW14" s="3" t="s">
        <v>73</v>
      </c>
      <c r="AX14" s="3" t="s">
        <v>74</v>
      </c>
      <c r="AY14" s="3" t="s">
        <v>75</v>
      </c>
      <c r="AZ14" s="4"/>
    </row>
    <row r="15">
      <c r="A15" s="3">
        <v>0.0</v>
      </c>
      <c r="B15" s="25">
        <f t="shared" ref="B15:B17" si="8">(C15+D15)*2</f>
        <v>1600</v>
      </c>
      <c r="C15" s="23">
        <v>500.0</v>
      </c>
      <c r="D15" s="23">
        <f t="shared" ref="D15:D17" si="9">C15*$G$8</f>
        <v>300</v>
      </c>
      <c r="E15" s="25">
        <f>C15*'model - coho'!$C$2</f>
        <v>1250000</v>
      </c>
      <c r="F15" s="25">
        <f>D15*'model - coho'!$C$3</f>
        <v>1350000</v>
      </c>
      <c r="G15" s="10"/>
      <c r="H15" s="10">
        <f>C15*'model - coho'!$C$2+D15*'model - coho'!$C$3</f>
        <v>2600000</v>
      </c>
      <c r="I15" s="10">
        <f t="shared" ref="I15:K15" si="5">H15*T15</f>
        <v>289036.6152</v>
      </c>
      <c r="J15" s="10">
        <f t="shared" si="5"/>
        <v>230635.1141</v>
      </c>
      <c r="K15" s="10">
        <f t="shared" si="5"/>
        <v>90992.45786</v>
      </c>
      <c r="L15" s="10"/>
      <c r="M15" s="10"/>
      <c r="N15" s="10"/>
      <c r="O15" s="10"/>
      <c r="P15" s="10"/>
      <c r="Q15" s="10"/>
      <c r="S15" s="3" t="s">
        <v>29</v>
      </c>
      <c r="T15" s="26">
        <f t="shared" ref="T15:T115" si="11">$G$3+AC15</f>
        <v>0.1111679289</v>
      </c>
      <c r="U15" s="26">
        <f t="shared" ref="U15:U115" si="12">$G$4+AD15</f>
        <v>0.7979442808</v>
      </c>
      <c r="V15" s="26">
        <f t="shared" ref="V15:V115" si="13">$G$5+AE15</f>
        <v>0.3945299407</v>
      </c>
      <c r="W15" s="26">
        <f t="shared" ref="W15:W115" si="14">$G$6+AF15</f>
        <v>0.6057418576</v>
      </c>
      <c r="X15" s="26">
        <f t="shared" ref="X15:X115" si="15">$G$7+AG15</f>
        <v>0.2340561054</v>
      </c>
      <c r="Y15" s="26">
        <f t="shared" ref="Y15:Y115" si="16">$G$8+AH15</f>
        <v>0.6260583153</v>
      </c>
      <c r="Z15" s="26">
        <f t="shared" ref="Z15:Z115" si="17">Y15</f>
        <v>0.6260583153</v>
      </c>
      <c r="AA15" s="26"/>
      <c r="AB15" s="26"/>
      <c r="AC15" s="26">
        <f>(AT15)*(AL15*'model - coho'!$H$3*0.5)</f>
        <v>0.01116792894</v>
      </c>
      <c r="AD15" s="26">
        <f>(AU15)*(AM15*'model - coho'!$H$4*0.5)</f>
        <v>-0.002055719237</v>
      </c>
      <c r="AE15" s="26">
        <f>(AV15)*(AN15*'model - coho'!$H$5*0.5)</f>
        <v>-0.005470059345</v>
      </c>
      <c r="AF15" s="26">
        <f>(AW15)*(AO15*'model - coho'!$H$6*0.5)</f>
        <v>0.005741857609</v>
      </c>
      <c r="AG15" s="26">
        <f>(AX15)*(AP15*'model - coho'!$H$7*0.5)</f>
        <v>0.0340561054</v>
      </c>
      <c r="AH15" s="26">
        <f>(AY15)*(AQ15*'model - coho'!$H$8*0.5)</f>
        <v>0.02605831529</v>
      </c>
      <c r="AI15" s="26">
        <f>(AZ15)*(AR15*'model - coho'!$H$9*0.5)</f>
        <v>0</v>
      </c>
      <c r="AL15" s="5">
        <f t="shared" ref="AL15:AQ15" si="6">RAND()</f>
        <v>0.4467171575</v>
      </c>
      <c r="AM15" s="5">
        <f t="shared" si="6"/>
        <v>0.05139298093</v>
      </c>
      <c r="AN15" s="5">
        <f t="shared" si="6"/>
        <v>0.2735029673</v>
      </c>
      <c r="AO15" s="5">
        <f t="shared" si="6"/>
        <v>0.1913952536</v>
      </c>
      <c r="AP15" s="5">
        <f t="shared" si="6"/>
        <v>0.6811221079</v>
      </c>
      <c r="AQ15" s="5">
        <f t="shared" si="6"/>
        <v>0.8686105097</v>
      </c>
      <c r="AT15" s="5">
        <f t="shared" ref="AT15:AY15" si="7">if(RAND()&lt;0.5,-1,1)</f>
        <v>1</v>
      </c>
      <c r="AU15" s="5">
        <f t="shared" si="7"/>
        <v>-1</v>
      </c>
      <c r="AV15" s="5">
        <f t="shared" si="7"/>
        <v>-1</v>
      </c>
      <c r="AW15" s="5">
        <f t="shared" si="7"/>
        <v>1</v>
      </c>
      <c r="AX15" s="5">
        <f t="shared" si="7"/>
        <v>1</v>
      </c>
      <c r="AY15" s="5">
        <f t="shared" si="7"/>
        <v>1</v>
      </c>
    </row>
    <row r="16">
      <c r="A16" s="3">
        <v>1.0</v>
      </c>
      <c r="B16" s="25">
        <f t="shared" si="8"/>
        <v>1600</v>
      </c>
      <c r="C16" s="23">
        <v>500.0</v>
      </c>
      <c r="D16" s="23">
        <f t="shared" si="9"/>
        <v>300</v>
      </c>
      <c r="E16" s="25">
        <f>C16*'model - coho'!$C$2</f>
        <v>1250000</v>
      </c>
      <c r="F16" s="25">
        <f>D16*'model - coho'!$C$3</f>
        <v>1350000</v>
      </c>
      <c r="G16" s="10"/>
      <c r="H16" s="10">
        <f>C16*'model - coho'!$C$2+D16*'model - coho'!$C$3</f>
        <v>2600000</v>
      </c>
      <c r="I16" s="10">
        <f t="shared" ref="I16:K16" si="10">H16*T16</f>
        <v>219383.1366</v>
      </c>
      <c r="J16" s="10">
        <f t="shared" si="10"/>
        <v>175722.7317</v>
      </c>
      <c r="K16" s="10">
        <f t="shared" si="10"/>
        <v>72457.47173</v>
      </c>
      <c r="L16" s="10">
        <f t="shared" ref="L16:L115" si="21">K15*W15</f>
        <v>55117.94045</v>
      </c>
      <c r="M16" s="10"/>
      <c r="N16" s="10"/>
      <c r="O16" s="10"/>
      <c r="P16" s="10"/>
      <c r="Q16" s="10"/>
      <c r="T16" s="26">
        <f t="shared" si="11"/>
        <v>0.08437812946</v>
      </c>
      <c r="U16" s="26">
        <f t="shared" si="12"/>
        <v>0.8009855925</v>
      </c>
      <c r="V16" s="26">
        <f t="shared" si="13"/>
        <v>0.4123397756</v>
      </c>
      <c r="W16" s="26">
        <f t="shared" si="14"/>
        <v>0.6113845287</v>
      </c>
      <c r="X16" s="26">
        <f t="shared" si="15"/>
        <v>0.1809678862</v>
      </c>
      <c r="Y16" s="26">
        <f t="shared" si="16"/>
        <v>0.6172919783</v>
      </c>
      <c r="Z16" s="26">
        <f t="shared" si="17"/>
        <v>0.6172919783</v>
      </c>
      <c r="AA16" s="26"/>
      <c r="AB16" s="26"/>
      <c r="AC16" s="26">
        <f>(AT16)*(AL16*'model - coho'!$H$3*0.5)</f>
        <v>-0.01562187054</v>
      </c>
      <c r="AD16" s="26">
        <f>(AU16)*(AM16*'model - coho'!$H$4*0.5)</f>
        <v>0.0009855924974</v>
      </c>
      <c r="AE16" s="26">
        <f>(AV16)*(AN16*'model - coho'!$H$5*0.5)</f>
        <v>0.01233977556</v>
      </c>
      <c r="AF16" s="26">
        <f>(AW16)*(AO16*'model - coho'!$H$6*0.5)</f>
        <v>0.0113845287</v>
      </c>
      <c r="AG16" s="26">
        <f>(AX16)*(AP16*'model - coho'!$H$7*0.5)</f>
        <v>-0.01903211383</v>
      </c>
      <c r="AH16" s="26">
        <f>(AY16)*(AQ16*'model - coho'!$H$8*0.5)</f>
        <v>0.01729197832</v>
      </c>
      <c r="AI16" s="26">
        <f>(AZ16)*(AR16*'model - coho'!$H$9*0.5)</f>
        <v>0</v>
      </c>
      <c r="AL16" s="5">
        <f t="shared" ref="AL16:AQ16" si="18">RAND()</f>
        <v>0.6248748215</v>
      </c>
      <c r="AM16" s="5">
        <f t="shared" si="18"/>
        <v>0.02463981244</v>
      </c>
      <c r="AN16" s="5">
        <f t="shared" si="18"/>
        <v>0.6169887782</v>
      </c>
      <c r="AO16" s="5">
        <f t="shared" si="18"/>
        <v>0.3794842901</v>
      </c>
      <c r="AP16" s="5">
        <f t="shared" si="18"/>
        <v>0.3806422765</v>
      </c>
      <c r="AQ16" s="5">
        <f t="shared" si="18"/>
        <v>0.5763992774</v>
      </c>
      <c r="AT16" s="5">
        <f t="shared" ref="AT16:AY16" si="19">if(RAND()&lt;0.5,-1,1)</f>
        <v>-1</v>
      </c>
      <c r="AU16" s="5">
        <f t="shared" si="19"/>
        <v>1</v>
      </c>
      <c r="AV16" s="5">
        <f t="shared" si="19"/>
        <v>1</v>
      </c>
      <c r="AW16" s="5">
        <f t="shared" si="19"/>
        <v>1</v>
      </c>
      <c r="AX16" s="5">
        <f t="shared" si="19"/>
        <v>-1</v>
      </c>
      <c r="AY16" s="5">
        <f t="shared" si="19"/>
        <v>1</v>
      </c>
    </row>
    <row r="17">
      <c r="A17" s="3">
        <v>2.0</v>
      </c>
      <c r="B17" s="25">
        <f t="shared" si="8"/>
        <v>1600</v>
      </c>
      <c r="C17" s="23">
        <v>500.0</v>
      </c>
      <c r="D17" s="23">
        <f t="shared" si="9"/>
        <v>300</v>
      </c>
      <c r="E17" s="25">
        <f>C17*'model - coho'!$C$2</f>
        <v>1250000</v>
      </c>
      <c r="F17" s="25">
        <f>D17*'model - coho'!$C$3</f>
        <v>1350000</v>
      </c>
      <c r="G17" s="10"/>
      <c r="H17" s="10">
        <f>C17*'model - coho'!$C$2+D17*'model - coho'!$C$3</f>
        <v>2600000</v>
      </c>
      <c r="I17" s="10">
        <f t="shared" ref="I17:K17" si="20">H17*T17</f>
        <v>203070.2992</v>
      </c>
      <c r="J17" s="10">
        <f t="shared" si="20"/>
        <v>160945.4459</v>
      </c>
      <c r="K17" s="10">
        <f t="shared" si="20"/>
        <v>61902.61486</v>
      </c>
      <c r="L17" s="10">
        <f t="shared" si="21"/>
        <v>44299.37721</v>
      </c>
      <c r="M17" s="10">
        <f t="shared" ref="M17:M115" si="25">L16*X16</f>
        <v>9974.577174</v>
      </c>
      <c r="N17" s="10"/>
      <c r="O17" s="10"/>
      <c r="P17" s="10"/>
      <c r="Q17" s="10"/>
      <c r="T17" s="26">
        <f t="shared" si="11"/>
        <v>0.07810396122</v>
      </c>
      <c r="U17" s="26">
        <f t="shared" si="12"/>
        <v>0.792560244</v>
      </c>
      <c r="V17" s="26">
        <f t="shared" si="13"/>
        <v>0.3846186174</v>
      </c>
      <c r="W17" s="26">
        <f t="shared" si="14"/>
        <v>0.5966807332</v>
      </c>
      <c r="X17" s="26">
        <f t="shared" si="15"/>
        <v>0.2033800004</v>
      </c>
      <c r="Y17" s="26">
        <f t="shared" si="16"/>
        <v>0.6276369786</v>
      </c>
      <c r="Z17" s="26">
        <f t="shared" si="17"/>
        <v>0.6276369786</v>
      </c>
      <c r="AA17" s="26"/>
      <c r="AB17" s="26"/>
      <c r="AC17" s="26">
        <f>(AT17)*(AL17*'model - coho'!$H$3*0.5)</f>
        <v>-0.02189603878</v>
      </c>
      <c r="AD17" s="26">
        <f>(AU17)*(AM17*'model - coho'!$H$4*0.5)</f>
        <v>-0.007439755986</v>
      </c>
      <c r="AE17" s="26">
        <f>(AV17)*(AN17*'model - coho'!$H$5*0.5)</f>
        <v>-0.01538138264</v>
      </c>
      <c r="AF17" s="26">
        <f>(AW17)*(AO17*'model - coho'!$H$6*0.5)</f>
        <v>-0.003319266826</v>
      </c>
      <c r="AG17" s="26">
        <f>(AX17)*(AP17*'model - coho'!$H$7*0.5)</f>
        <v>0.003380000449</v>
      </c>
      <c r="AH17" s="26">
        <f>(AY17)*(AQ17*'model - coho'!$H$8*0.5)</f>
        <v>0.02763697855</v>
      </c>
      <c r="AI17" s="26">
        <f>(AZ17)*(AR17*'model - coho'!$H$9*0.5)</f>
        <v>0</v>
      </c>
      <c r="AL17" s="5">
        <f t="shared" ref="AL17:AQ17" si="22">RAND()</f>
        <v>0.8758415512</v>
      </c>
      <c r="AM17" s="5">
        <f t="shared" si="22"/>
        <v>0.1859938996</v>
      </c>
      <c r="AN17" s="5">
        <f t="shared" si="22"/>
        <v>0.7690691318</v>
      </c>
      <c r="AO17" s="5">
        <f t="shared" si="22"/>
        <v>0.1106422275</v>
      </c>
      <c r="AP17" s="5">
        <f t="shared" si="22"/>
        <v>0.06760000898</v>
      </c>
      <c r="AQ17" s="5">
        <f t="shared" si="22"/>
        <v>0.9212326183</v>
      </c>
      <c r="AT17" s="5">
        <f t="shared" ref="AT17:AY17" si="23">if(RAND()&lt;0.5,-1,1)</f>
        <v>-1</v>
      </c>
      <c r="AU17" s="5">
        <f t="shared" si="23"/>
        <v>-1</v>
      </c>
      <c r="AV17" s="5">
        <f t="shared" si="23"/>
        <v>-1</v>
      </c>
      <c r="AW17" s="5">
        <f t="shared" si="23"/>
        <v>-1</v>
      </c>
      <c r="AX17" s="5">
        <f t="shared" si="23"/>
        <v>1</v>
      </c>
      <c r="AY17" s="5">
        <f t="shared" si="23"/>
        <v>1</v>
      </c>
    </row>
    <row r="18">
      <c r="A18" s="3">
        <v>3.0</v>
      </c>
      <c r="B18" s="25">
        <f>Q18*'model - coho'!$G$9</f>
        <v>1126.874426</v>
      </c>
      <c r="C18" s="23">
        <f>O18*'model - coho'!$G$9*0.5</f>
        <v>563.4372132</v>
      </c>
      <c r="D18" s="23">
        <v>200.0</v>
      </c>
      <c r="E18" s="25">
        <f>C18*'model - coho'!$C$2</f>
        <v>1408593.033</v>
      </c>
      <c r="F18" s="25">
        <f>D18*'model - coho'!$C$3</f>
        <v>900000</v>
      </c>
      <c r="G18" s="10"/>
      <c r="H18" s="10">
        <f>C18*'model - coho'!$C$2+D18*'model - coho'!$C$3</f>
        <v>2308593.033</v>
      </c>
      <c r="I18" s="10">
        <f t="shared" ref="I18:K18" si="24">H18*T18</f>
        <v>182909.9507</v>
      </c>
      <c r="J18" s="10">
        <f t="shared" si="24"/>
        <v>142028.7871</v>
      </c>
      <c r="K18" s="10">
        <f t="shared" si="24"/>
        <v>55587.32086</v>
      </c>
      <c r="L18" s="10">
        <f t="shared" si="21"/>
        <v>36936.09762</v>
      </c>
      <c r="M18" s="10">
        <f t="shared" si="25"/>
        <v>9009.607356</v>
      </c>
      <c r="N18" s="10">
        <f>M17*Y17*'model - coho'!$C$6</f>
        <v>2504.165392</v>
      </c>
      <c r="O18" s="10">
        <f>M17*Y17*'model - coho'!$C$5</f>
        <v>3756.248088</v>
      </c>
      <c r="P18" s="10">
        <f t="shared" ref="P18:P115" si="29">N17*Z17</f>
        <v>0</v>
      </c>
      <c r="Q18" s="10">
        <f t="shared" ref="Q18:Q115" si="30">(O18+P18)</f>
        <v>3756.248088</v>
      </c>
      <c r="R18" s="10">
        <f>Q18*'model - coho'!$C$8</f>
        <v>1502.499235</v>
      </c>
      <c r="T18" s="26">
        <f t="shared" si="11"/>
        <v>0.07923005402</v>
      </c>
      <c r="U18" s="26">
        <f t="shared" si="12"/>
        <v>0.7764956831</v>
      </c>
      <c r="V18" s="26">
        <f t="shared" si="13"/>
        <v>0.3913806629</v>
      </c>
      <c r="W18" s="26">
        <f t="shared" si="14"/>
        <v>0.5848194007</v>
      </c>
      <c r="X18" s="26">
        <f t="shared" si="15"/>
        <v>0.2013106522</v>
      </c>
      <c r="Y18" s="26">
        <f t="shared" si="16"/>
        <v>0.5949703589</v>
      </c>
      <c r="Z18" s="26">
        <f t="shared" si="17"/>
        <v>0.5949703589</v>
      </c>
      <c r="AA18" s="26"/>
      <c r="AB18" s="26"/>
      <c r="AC18" s="26">
        <f>(AT18)*(AL18*'model - coho'!$H$3*0.5)</f>
        <v>-0.02076994598</v>
      </c>
      <c r="AD18" s="26">
        <f>(AU18)*(AM18*'model - coho'!$H$4*0.5)</f>
        <v>-0.02350431693</v>
      </c>
      <c r="AE18" s="26">
        <f>(AV18)*(AN18*'model - coho'!$H$5*0.5)</f>
        <v>-0.008619337089</v>
      </c>
      <c r="AF18" s="26">
        <f>(AW18)*(AO18*'model - coho'!$H$6*0.5)</f>
        <v>-0.01518059927</v>
      </c>
      <c r="AG18" s="26">
        <f>(AX18)*(AP18*'model - coho'!$H$7*0.5)</f>
        <v>0.001310652236</v>
      </c>
      <c r="AH18" s="26">
        <f>(AY18)*(AQ18*'model - coho'!$H$8*0.5)</f>
        <v>-0.005029641125</v>
      </c>
      <c r="AI18" s="26">
        <f>(AZ18)*(AR18*'model - coho'!$H$9*0.5)</f>
        <v>0</v>
      </c>
      <c r="AL18" s="5">
        <f t="shared" ref="AL18:AQ18" si="26">RAND()</f>
        <v>0.8307978391</v>
      </c>
      <c r="AM18" s="5">
        <f t="shared" si="26"/>
        <v>0.5876079232</v>
      </c>
      <c r="AN18" s="5">
        <f t="shared" si="26"/>
        <v>0.4309668545</v>
      </c>
      <c r="AO18" s="5">
        <f t="shared" si="26"/>
        <v>0.5060199758</v>
      </c>
      <c r="AP18" s="5">
        <f t="shared" si="26"/>
        <v>0.02621304472</v>
      </c>
      <c r="AQ18" s="5">
        <f t="shared" si="26"/>
        <v>0.1676547042</v>
      </c>
      <c r="AT18" s="5">
        <f t="shared" ref="AT18:AY18" si="27">if(RAND()&lt;0.5,-1,1)</f>
        <v>-1</v>
      </c>
      <c r="AU18" s="5">
        <f t="shared" si="27"/>
        <v>-1</v>
      </c>
      <c r="AV18" s="5">
        <f t="shared" si="27"/>
        <v>-1</v>
      </c>
      <c r="AW18" s="5">
        <f t="shared" si="27"/>
        <v>-1</v>
      </c>
      <c r="AX18" s="5">
        <f t="shared" si="27"/>
        <v>1</v>
      </c>
      <c r="AY18" s="5">
        <f t="shared" si="27"/>
        <v>-1</v>
      </c>
    </row>
    <row r="19">
      <c r="A19" s="3">
        <v>4.0</v>
      </c>
      <c r="B19" s="25">
        <f>Q19*'model - coho'!$G$9</f>
        <v>1411.852133</v>
      </c>
      <c r="C19" s="23">
        <f>O19*'model - coho'!$G$9*0.5</f>
        <v>482.440439</v>
      </c>
      <c r="D19" s="23">
        <f>P19*'model - coho'!$G$9*0.5</f>
        <v>223.4856273</v>
      </c>
      <c r="E19" s="25">
        <f>C19*'model - coho'!$C$2</f>
        <v>1206101.097</v>
      </c>
      <c r="F19" s="25">
        <f>D19*'model - coho'!$C$3</f>
        <v>1005685.323</v>
      </c>
      <c r="G19" s="10"/>
      <c r="H19" s="10">
        <f>C19*'model - coho'!$C$2+D19*'model - coho'!$C$3</f>
        <v>2211786.42</v>
      </c>
      <c r="I19" s="10">
        <f t="shared" ref="I19:K19" si="28">H19*T19</f>
        <v>274960.3907</v>
      </c>
      <c r="J19" s="10">
        <f t="shared" si="28"/>
        <v>228955.573</v>
      </c>
      <c r="K19" s="10">
        <f t="shared" si="28"/>
        <v>89536.90415</v>
      </c>
      <c r="L19" s="10">
        <f t="shared" si="21"/>
        <v>32508.54367</v>
      </c>
      <c r="M19" s="10">
        <f t="shared" si="25"/>
        <v>7435.629903</v>
      </c>
      <c r="N19" s="10">
        <f>M18*Y18*'model - coho'!$C$6</f>
        <v>2144.179729</v>
      </c>
      <c r="O19" s="10">
        <f>M18*Y18*'model - coho'!$C$5</f>
        <v>3216.269593</v>
      </c>
      <c r="P19" s="10">
        <f t="shared" si="29"/>
        <v>1489.904182</v>
      </c>
      <c r="Q19" s="10">
        <f t="shared" si="30"/>
        <v>4706.173775</v>
      </c>
      <c r="R19" s="10">
        <f>Q19*'model - coho'!$C$8</f>
        <v>1882.46951</v>
      </c>
      <c r="T19" s="26">
        <f t="shared" si="11"/>
        <v>0.1243159774</v>
      </c>
      <c r="U19" s="26">
        <f t="shared" si="12"/>
        <v>0.8326856548</v>
      </c>
      <c r="V19" s="26">
        <f t="shared" si="13"/>
        <v>0.3910667165</v>
      </c>
      <c r="W19" s="26">
        <f t="shared" si="14"/>
        <v>0.6236289822</v>
      </c>
      <c r="X19" s="26">
        <f t="shared" si="15"/>
        <v>0.2278008171</v>
      </c>
      <c r="Y19" s="26">
        <f t="shared" si="16"/>
        <v>0.5917616097</v>
      </c>
      <c r="Z19" s="26">
        <f t="shared" si="17"/>
        <v>0.5917616097</v>
      </c>
      <c r="AA19" s="26"/>
      <c r="AB19" s="26"/>
      <c r="AC19" s="26">
        <f>(AT19)*(AL19*'model - coho'!$H$3*0.5)</f>
        <v>0.02431597743</v>
      </c>
      <c r="AD19" s="26">
        <f>(AU19)*(AM19*'model - coho'!$H$4*0.5)</f>
        <v>0.0326856548</v>
      </c>
      <c r="AE19" s="26">
        <f>(AV19)*(AN19*'model - coho'!$H$5*0.5)</f>
        <v>-0.00893328349</v>
      </c>
      <c r="AF19" s="26">
        <f>(AW19)*(AO19*'model - coho'!$H$6*0.5)</f>
        <v>0.02362898217</v>
      </c>
      <c r="AG19" s="26">
        <f>(AX19)*(AP19*'model - coho'!$H$7*0.5)</f>
        <v>0.02780081712</v>
      </c>
      <c r="AH19" s="26">
        <f>(AY19)*(AQ19*'model - coho'!$H$8*0.5)</f>
        <v>-0.008238390345</v>
      </c>
      <c r="AI19" s="26">
        <f>(AZ19)*(AR19*'model - coho'!$H$9*0.5)</f>
        <v>0</v>
      </c>
      <c r="AL19" s="5">
        <f t="shared" ref="AL19:AQ19" si="31">RAND()</f>
        <v>0.9726390974</v>
      </c>
      <c r="AM19" s="5">
        <f t="shared" si="31"/>
        <v>0.81714137</v>
      </c>
      <c r="AN19" s="5">
        <f t="shared" si="31"/>
        <v>0.4466641745</v>
      </c>
      <c r="AO19" s="5">
        <f t="shared" si="31"/>
        <v>0.7876327388</v>
      </c>
      <c r="AP19" s="5">
        <f t="shared" si="31"/>
        <v>0.5560163424</v>
      </c>
      <c r="AQ19" s="5">
        <f t="shared" si="31"/>
        <v>0.2746130115</v>
      </c>
      <c r="AT19" s="5">
        <f t="shared" ref="AT19:AY19" si="32">if(RAND()&lt;0.5,-1,1)</f>
        <v>1</v>
      </c>
      <c r="AU19" s="5">
        <f t="shared" si="32"/>
        <v>1</v>
      </c>
      <c r="AV19" s="5">
        <f t="shared" si="32"/>
        <v>-1</v>
      </c>
      <c r="AW19" s="5">
        <f t="shared" si="32"/>
        <v>1</v>
      </c>
      <c r="AX19" s="5">
        <f t="shared" si="32"/>
        <v>1</v>
      </c>
      <c r="AY19" s="5">
        <f t="shared" si="32"/>
        <v>-1</v>
      </c>
    </row>
    <row r="20">
      <c r="A20" s="3">
        <v>5.0</v>
      </c>
      <c r="B20" s="25">
        <f>Q20*'model - coho'!$G$9</f>
        <v>1172.674632</v>
      </c>
      <c r="C20" s="23">
        <f>O20*'model - coho'!$G$9*0.5</f>
        <v>396.0108288</v>
      </c>
      <c r="D20" s="23">
        <f>P20*'model - coho'!$G$9*0.5</f>
        <v>190.3264872</v>
      </c>
      <c r="E20" s="25">
        <f>C20*'model - coho'!$C$2</f>
        <v>990027.072</v>
      </c>
      <c r="F20" s="25">
        <f>D20*'model - coho'!$C$3</f>
        <v>856469.1922</v>
      </c>
      <c r="G20" s="10"/>
      <c r="H20" s="10">
        <f>C20*'model - coho'!$C$2+D20*'model - coho'!$C$3</f>
        <v>1846496.264</v>
      </c>
      <c r="I20" s="10">
        <f t="shared" ref="I20:K20" si="33">H20*T20</f>
        <v>197017.0403</v>
      </c>
      <c r="J20" s="10">
        <f t="shared" si="33"/>
        <v>149945.0993</v>
      </c>
      <c r="K20" s="10">
        <f t="shared" si="33"/>
        <v>62050.53801</v>
      </c>
      <c r="L20" s="10">
        <f t="shared" si="21"/>
        <v>55837.8084</v>
      </c>
      <c r="M20" s="10">
        <f t="shared" si="25"/>
        <v>7405.472812</v>
      </c>
      <c r="N20" s="10">
        <f>M19*Y19*'model - coho'!$C$6</f>
        <v>1760.048128</v>
      </c>
      <c r="O20" s="10">
        <f>M19*Y19*'model - coho'!$C$5</f>
        <v>2640.072192</v>
      </c>
      <c r="P20" s="10">
        <f t="shared" si="29"/>
        <v>1268.843248</v>
      </c>
      <c r="Q20" s="10">
        <f t="shared" si="30"/>
        <v>3908.91544</v>
      </c>
      <c r="R20" s="10">
        <f>Q20*'model - coho'!$C$8</f>
        <v>1563.566176</v>
      </c>
      <c r="T20" s="26">
        <f t="shared" si="11"/>
        <v>0.1066977736</v>
      </c>
      <c r="U20" s="26">
        <f t="shared" si="12"/>
        <v>0.7610768037</v>
      </c>
      <c r="V20" s="26">
        <f t="shared" si="13"/>
        <v>0.413821714</v>
      </c>
      <c r="W20" s="26">
        <f t="shared" si="14"/>
        <v>0.6163457461</v>
      </c>
      <c r="X20" s="26">
        <f t="shared" si="15"/>
        <v>0.2269735197</v>
      </c>
      <c r="Y20" s="26">
        <f t="shared" si="16"/>
        <v>0.5933496769</v>
      </c>
      <c r="Z20" s="26">
        <f t="shared" si="17"/>
        <v>0.5933496769</v>
      </c>
      <c r="AA20" s="26"/>
      <c r="AB20" s="26"/>
      <c r="AC20" s="26">
        <f>(AT20)*(AL20*'model - coho'!$H$3*0.5)</f>
        <v>0.006697773591</v>
      </c>
      <c r="AD20" s="26">
        <f>(AU20)*(AM20*'model - coho'!$H$4*0.5)</f>
        <v>-0.03892319631</v>
      </c>
      <c r="AE20" s="26">
        <f>(AV20)*(AN20*'model - coho'!$H$5*0.5)</f>
        <v>0.01382171402</v>
      </c>
      <c r="AF20" s="26">
        <f>(AW20)*(AO20*'model - coho'!$H$6*0.5)</f>
        <v>0.01634574612</v>
      </c>
      <c r="AG20" s="26">
        <f>(AX20)*(AP20*'model - coho'!$H$7*0.5)</f>
        <v>0.02697351972</v>
      </c>
      <c r="AH20" s="26">
        <f>(AY20)*(AQ20*'model - coho'!$H$8*0.5)</f>
        <v>-0.006650323123</v>
      </c>
      <c r="AI20" s="26">
        <f>(AZ20)*(AR20*'model - coho'!$H$9*0.5)</f>
        <v>0</v>
      </c>
      <c r="AL20" s="5">
        <f t="shared" ref="AL20:AQ20" si="34">RAND()</f>
        <v>0.2679109436</v>
      </c>
      <c r="AM20" s="5">
        <f t="shared" si="34"/>
        <v>0.9730799078</v>
      </c>
      <c r="AN20" s="5">
        <f t="shared" si="34"/>
        <v>0.6910857011</v>
      </c>
      <c r="AO20" s="5">
        <f t="shared" si="34"/>
        <v>0.5448582041</v>
      </c>
      <c r="AP20" s="5">
        <f t="shared" si="34"/>
        <v>0.5394703945</v>
      </c>
      <c r="AQ20" s="5">
        <f t="shared" si="34"/>
        <v>0.2216774374</v>
      </c>
      <c r="AT20" s="5">
        <f t="shared" ref="AT20:AY20" si="35">if(RAND()&lt;0.5,-1,1)</f>
        <v>1</v>
      </c>
      <c r="AU20" s="5">
        <f t="shared" si="35"/>
        <v>-1</v>
      </c>
      <c r="AV20" s="5">
        <f t="shared" si="35"/>
        <v>1</v>
      </c>
      <c r="AW20" s="5">
        <f t="shared" si="35"/>
        <v>1</v>
      </c>
      <c r="AX20" s="5">
        <f t="shared" si="35"/>
        <v>1</v>
      </c>
      <c r="AY20" s="5">
        <f t="shared" si="35"/>
        <v>-1</v>
      </c>
    </row>
    <row r="21">
      <c r="A21" s="3">
        <v>6.0</v>
      </c>
      <c r="B21" s="25">
        <f>Q21*'model - coho'!$G$9</f>
        <v>1104.223478</v>
      </c>
      <c r="C21" s="23">
        <f>O21*'model - coho'!$G$9*0.5</f>
        <v>395.463141</v>
      </c>
      <c r="D21" s="23">
        <f>P21*'model - coho'!$G$9*0.5</f>
        <v>156.6485982</v>
      </c>
      <c r="E21" s="25">
        <f>C21*'model - coho'!$C$2</f>
        <v>988657.8525</v>
      </c>
      <c r="F21" s="25">
        <f>D21*'model - coho'!$C$3</f>
        <v>704918.6919</v>
      </c>
      <c r="G21" s="10"/>
      <c r="H21" s="10">
        <f>C21*'model - coho'!$C$2+D21*'model - coho'!$C$3</f>
        <v>1693576.544</v>
      </c>
      <c r="I21" s="10">
        <f t="shared" ref="I21:K21" si="36">H21*T21</f>
        <v>150449.3589</v>
      </c>
      <c r="J21" s="10">
        <f t="shared" si="36"/>
        <v>120995.6142</v>
      </c>
      <c r="K21" s="10">
        <f t="shared" si="36"/>
        <v>46008.34013</v>
      </c>
      <c r="L21" s="10">
        <f t="shared" si="21"/>
        <v>38244.58515</v>
      </c>
      <c r="M21" s="10">
        <f t="shared" si="25"/>
        <v>12673.70391</v>
      </c>
      <c r="N21" s="10">
        <f>M20*Y20*'model - coho'!$C$6</f>
        <v>1757.61396</v>
      </c>
      <c r="O21" s="10">
        <f>M20*Y20*'model - coho'!$C$5</f>
        <v>2636.42094</v>
      </c>
      <c r="P21" s="10">
        <f t="shared" si="29"/>
        <v>1044.323988</v>
      </c>
      <c r="Q21" s="10">
        <f t="shared" si="30"/>
        <v>3680.744928</v>
      </c>
      <c r="R21" s="10">
        <f>Q21*'model - coho'!$C$8</f>
        <v>1472.297971</v>
      </c>
      <c r="T21" s="26">
        <f t="shared" si="11"/>
        <v>0.0888352873</v>
      </c>
      <c r="U21" s="26">
        <f t="shared" si="12"/>
        <v>0.804228181</v>
      </c>
      <c r="V21" s="26">
        <f t="shared" si="13"/>
        <v>0.3802479984</v>
      </c>
      <c r="W21" s="26">
        <f t="shared" si="14"/>
        <v>0.5721832643</v>
      </c>
      <c r="X21" s="26">
        <f t="shared" si="15"/>
        <v>0.2499822726</v>
      </c>
      <c r="Y21" s="26">
        <f t="shared" si="16"/>
        <v>0.6068544779</v>
      </c>
      <c r="Z21" s="26">
        <f t="shared" si="17"/>
        <v>0.6068544779</v>
      </c>
      <c r="AA21" s="26"/>
      <c r="AB21" s="26"/>
      <c r="AC21" s="26">
        <f>(AT21)*(AL21*'model - coho'!$H$3*0.5)</f>
        <v>-0.0111647127</v>
      </c>
      <c r="AD21" s="26">
        <f>(AU21)*(AM21*'model - coho'!$H$4*0.5)</f>
        <v>0.004228180972</v>
      </c>
      <c r="AE21" s="26">
        <f>(AV21)*(AN21*'model - coho'!$H$5*0.5)</f>
        <v>-0.01975200157</v>
      </c>
      <c r="AF21" s="26">
        <f>(AW21)*(AO21*'model - coho'!$H$6*0.5)</f>
        <v>-0.02781673569</v>
      </c>
      <c r="AG21" s="26">
        <f>(AX21)*(AP21*'model - coho'!$H$7*0.5)</f>
        <v>0.04998227256</v>
      </c>
      <c r="AH21" s="26">
        <f>(AY21)*(AQ21*'model - coho'!$H$8*0.5)</f>
        <v>0.006854477913</v>
      </c>
      <c r="AI21" s="26">
        <f>(AZ21)*(AR21*'model - coho'!$H$9*0.5)</f>
        <v>0</v>
      </c>
      <c r="AL21" s="5">
        <f t="shared" ref="AL21:AQ21" si="37">RAND()</f>
        <v>0.446588508</v>
      </c>
      <c r="AM21" s="5">
        <f t="shared" si="37"/>
        <v>0.1057045243</v>
      </c>
      <c r="AN21" s="5">
        <f t="shared" si="37"/>
        <v>0.9876000783</v>
      </c>
      <c r="AO21" s="5">
        <f t="shared" si="37"/>
        <v>0.9272245229</v>
      </c>
      <c r="AP21" s="5">
        <f t="shared" si="37"/>
        <v>0.9996454511</v>
      </c>
      <c r="AQ21" s="5">
        <f t="shared" si="37"/>
        <v>0.2284825971</v>
      </c>
      <c r="AT21" s="5">
        <f t="shared" ref="AT21:AY21" si="38">if(RAND()&lt;0.5,-1,1)</f>
        <v>-1</v>
      </c>
      <c r="AU21" s="5">
        <f t="shared" si="38"/>
        <v>1</v>
      </c>
      <c r="AV21" s="5">
        <f t="shared" si="38"/>
        <v>-1</v>
      </c>
      <c r="AW21" s="5">
        <f t="shared" si="38"/>
        <v>-1</v>
      </c>
      <c r="AX21" s="5">
        <f t="shared" si="38"/>
        <v>1</v>
      </c>
      <c r="AY21" s="5">
        <f t="shared" si="38"/>
        <v>1</v>
      </c>
    </row>
    <row r="22">
      <c r="A22" s="3">
        <v>7.0</v>
      </c>
      <c r="B22" s="25">
        <f>Q22*'model - coho'!$G$9</f>
        <v>1704.381685</v>
      </c>
      <c r="C22" s="23">
        <f>O22*'model - coho'!$G$9*0.5</f>
        <v>692.1984571</v>
      </c>
      <c r="D22" s="23">
        <f>P22*'model - coho'!$G$9*0.5</f>
        <v>159.9923853</v>
      </c>
      <c r="E22" s="25">
        <f>C22*'model - coho'!$C$2</f>
        <v>1730496.143</v>
      </c>
      <c r="F22" s="25">
        <f>D22*'model - coho'!$C$3</f>
        <v>719965.7339</v>
      </c>
      <c r="G22" s="10"/>
      <c r="H22" s="10">
        <f>C22*'model - coho'!$C$2+D22*'model - coho'!$C$3</f>
        <v>2450461.877</v>
      </c>
      <c r="I22" s="10">
        <f t="shared" ref="I22:K22" si="39">H22*T22</f>
        <v>196075.6182</v>
      </c>
      <c r="J22" s="10">
        <f t="shared" si="39"/>
        <v>163101.3315</v>
      </c>
      <c r="K22" s="10">
        <f t="shared" si="39"/>
        <v>66389.48813</v>
      </c>
      <c r="L22" s="10">
        <f t="shared" si="21"/>
        <v>26325.20224</v>
      </c>
      <c r="M22" s="10">
        <f t="shared" si="25"/>
        <v>9560.468309</v>
      </c>
      <c r="N22" s="10">
        <f>M21*Y21*'model - coho'!$C$6</f>
        <v>3076.437587</v>
      </c>
      <c r="O22" s="10">
        <f>M21*Y21*'model - coho'!$C$5</f>
        <v>4614.656381</v>
      </c>
      <c r="P22" s="10">
        <f t="shared" si="29"/>
        <v>1066.615902</v>
      </c>
      <c r="Q22" s="10">
        <f t="shared" si="30"/>
        <v>5681.272283</v>
      </c>
      <c r="R22" s="10">
        <f>Q22*'model - coho'!$C$8</f>
        <v>2272.508913</v>
      </c>
      <c r="T22" s="26">
        <f t="shared" si="11"/>
        <v>0.08001577992</v>
      </c>
      <c r="U22" s="26">
        <f t="shared" si="12"/>
        <v>0.8318287251</v>
      </c>
      <c r="V22" s="26">
        <f t="shared" si="13"/>
        <v>0.4070444276</v>
      </c>
      <c r="W22" s="26">
        <f t="shared" si="14"/>
        <v>0.6059556756</v>
      </c>
      <c r="X22" s="26">
        <f t="shared" si="15"/>
        <v>0.2478754124</v>
      </c>
      <c r="Y22" s="26">
        <f t="shared" si="16"/>
        <v>0.593859453</v>
      </c>
      <c r="Z22" s="26">
        <f t="shared" si="17"/>
        <v>0.593859453</v>
      </c>
      <c r="AA22" s="26"/>
      <c r="AB22" s="26"/>
      <c r="AC22" s="26">
        <f>(AT22)*(AL22*'model - coho'!$H$3*0.5)</f>
        <v>-0.01998422008</v>
      </c>
      <c r="AD22" s="26">
        <f>(AU22)*(AM22*'model - coho'!$H$4*0.5)</f>
        <v>0.0318287251</v>
      </c>
      <c r="AE22" s="26">
        <f>(AV22)*(AN22*'model - coho'!$H$5*0.5)</f>
        <v>0.007044427577</v>
      </c>
      <c r="AF22" s="26">
        <f>(AW22)*(AO22*'model - coho'!$H$6*0.5)</f>
        <v>0.005955675646</v>
      </c>
      <c r="AG22" s="26">
        <f>(AX22)*(AP22*'model - coho'!$H$7*0.5)</f>
        <v>0.0478754124</v>
      </c>
      <c r="AH22" s="26">
        <f>(AY22)*(AQ22*'model - coho'!$H$8*0.5)</f>
        <v>-0.00614054698</v>
      </c>
      <c r="AI22" s="26">
        <f>(AZ22)*(AR22*'model - coho'!$H$9*0.5)</f>
        <v>0</v>
      </c>
      <c r="AL22" s="5">
        <f t="shared" ref="AL22:AQ22" si="40">RAND()</f>
        <v>0.7993688032</v>
      </c>
      <c r="AM22" s="5">
        <f t="shared" si="40"/>
        <v>0.7957181275</v>
      </c>
      <c r="AN22" s="5">
        <f t="shared" si="40"/>
        <v>0.3522213789</v>
      </c>
      <c r="AO22" s="5">
        <f t="shared" si="40"/>
        <v>0.1985225215</v>
      </c>
      <c r="AP22" s="5">
        <f t="shared" si="40"/>
        <v>0.957508248</v>
      </c>
      <c r="AQ22" s="5">
        <f t="shared" si="40"/>
        <v>0.2046848993</v>
      </c>
      <c r="AT22" s="5">
        <f t="shared" ref="AT22:AY22" si="41">if(RAND()&lt;0.5,-1,1)</f>
        <v>-1</v>
      </c>
      <c r="AU22" s="5">
        <f t="shared" si="41"/>
        <v>1</v>
      </c>
      <c r="AV22" s="5">
        <f t="shared" si="41"/>
        <v>1</v>
      </c>
      <c r="AW22" s="5">
        <f t="shared" si="41"/>
        <v>1</v>
      </c>
      <c r="AX22" s="5">
        <f t="shared" si="41"/>
        <v>1</v>
      </c>
      <c r="AY22" s="5">
        <f t="shared" si="41"/>
        <v>-1</v>
      </c>
    </row>
    <row r="23">
      <c r="A23" s="3">
        <v>8.0</v>
      </c>
      <c r="B23" s="25">
        <f>Q23*'model - coho'!$G$9</f>
        <v>1570.054869</v>
      </c>
      <c r="C23" s="23">
        <f>O23*'model - coho'!$G$9*0.5</f>
        <v>510.9817032</v>
      </c>
      <c r="D23" s="23">
        <f>P23*'model - coho'!$G$9*0.5</f>
        <v>274.0457314</v>
      </c>
      <c r="E23" s="25">
        <f>C23*'model - coho'!$C$2</f>
        <v>1277454.258</v>
      </c>
      <c r="F23" s="25">
        <f>D23*'model - coho'!$C$3</f>
        <v>1233205.791</v>
      </c>
      <c r="G23" s="10"/>
      <c r="H23" s="10">
        <f>C23*'model - coho'!$C$2+D23*'model - coho'!$C$3</f>
        <v>2510660.049</v>
      </c>
      <c r="I23" s="10">
        <f t="shared" ref="I23:K23" si="42">H23*T23</f>
        <v>233380.1633</v>
      </c>
      <c r="J23" s="10">
        <f t="shared" si="42"/>
        <v>183332.7833</v>
      </c>
      <c r="K23" s="10">
        <f t="shared" si="42"/>
        <v>70053.64199</v>
      </c>
      <c r="L23" s="10">
        <f t="shared" si="21"/>
        <v>40229.08713</v>
      </c>
      <c r="M23" s="10">
        <f t="shared" si="25"/>
        <v>6525.370362</v>
      </c>
      <c r="N23" s="10">
        <f>M22*Y22*'model - coho'!$C$6</f>
        <v>2271.029792</v>
      </c>
      <c r="O23" s="10">
        <f>M22*Y22*'model - coho'!$C$5</f>
        <v>3406.544688</v>
      </c>
      <c r="P23" s="10">
        <f t="shared" si="29"/>
        <v>1826.971543</v>
      </c>
      <c r="Q23" s="10">
        <f t="shared" si="30"/>
        <v>5233.516231</v>
      </c>
      <c r="R23" s="10">
        <f>Q23*'model - coho'!$C$8</f>
        <v>2093.406492</v>
      </c>
      <c r="T23" s="26">
        <f t="shared" si="11"/>
        <v>0.09295570036</v>
      </c>
      <c r="U23" s="26">
        <f t="shared" si="12"/>
        <v>0.785554268</v>
      </c>
      <c r="V23" s="26">
        <f t="shared" si="13"/>
        <v>0.3821119209</v>
      </c>
      <c r="W23" s="26">
        <f t="shared" si="14"/>
        <v>0.6238607391</v>
      </c>
      <c r="X23" s="26">
        <f t="shared" si="15"/>
        <v>0.2486728777</v>
      </c>
      <c r="Y23" s="26">
        <f t="shared" si="16"/>
        <v>0.6083164212</v>
      </c>
      <c r="Z23" s="26">
        <f t="shared" si="17"/>
        <v>0.6083164212</v>
      </c>
      <c r="AA23" s="26"/>
      <c r="AB23" s="26"/>
      <c r="AC23" s="26">
        <f>(AT23)*(AL23*'model - coho'!$H$3*0.5)</f>
        <v>-0.007044299643</v>
      </c>
      <c r="AD23" s="26">
        <f>(AU23)*(AM23*'model - coho'!$H$4*0.5)</f>
        <v>-0.01444573204</v>
      </c>
      <c r="AE23" s="26">
        <f>(AV23)*(AN23*'model - coho'!$H$5*0.5)</f>
        <v>-0.0178880791</v>
      </c>
      <c r="AF23" s="26">
        <f>(AW23)*(AO23*'model - coho'!$H$6*0.5)</f>
        <v>0.02386073913</v>
      </c>
      <c r="AG23" s="26">
        <f>(AX23)*(AP23*'model - coho'!$H$7*0.5)</f>
        <v>0.04867287769</v>
      </c>
      <c r="AH23" s="26">
        <f>(AY23)*(AQ23*'model - coho'!$H$8*0.5)</f>
        <v>0.008316421188</v>
      </c>
      <c r="AI23" s="26">
        <f>(AZ23)*(AR23*'model - coho'!$H$9*0.5)</f>
        <v>0</v>
      </c>
      <c r="AL23" s="5">
        <f t="shared" ref="AL23:AQ23" si="43">RAND()</f>
        <v>0.2817719857</v>
      </c>
      <c r="AM23" s="5">
        <f t="shared" si="43"/>
        <v>0.3611433011</v>
      </c>
      <c r="AN23" s="5">
        <f t="shared" si="43"/>
        <v>0.8944039552</v>
      </c>
      <c r="AO23" s="5">
        <f t="shared" si="43"/>
        <v>0.7953579712</v>
      </c>
      <c r="AP23" s="5">
        <f t="shared" si="43"/>
        <v>0.9734575538</v>
      </c>
      <c r="AQ23" s="5">
        <f t="shared" si="43"/>
        <v>0.2772140396</v>
      </c>
      <c r="AT23" s="5">
        <f t="shared" ref="AT23:AY23" si="44">if(RAND()&lt;0.5,-1,1)</f>
        <v>-1</v>
      </c>
      <c r="AU23" s="5">
        <f t="shared" si="44"/>
        <v>-1</v>
      </c>
      <c r="AV23" s="5">
        <f t="shared" si="44"/>
        <v>-1</v>
      </c>
      <c r="AW23" s="5">
        <f t="shared" si="44"/>
        <v>1</v>
      </c>
      <c r="AX23" s="5">
        <f t="shared" si="44"/>
        <v>1</v>
      </c>
      <c r="AY23" s="5">
        <f t="shared" si="44"/>
        <v>1</v>
      </c>
    </row>
    <row r="24">
      <c r="A24" s="3">
        <v>9.0</v>
      </c>
      <c r="B24" s="25">
        <f>Q24*'model - coho'!$G$9</f>
        <v>1128.959605</v>
      </c>
      <c r="C24" s="23">
        <f>O24*'model - coho'!$G$9*0.5</f>
        <v>357.2540951</v>
      </c>
      <c r="D24" s="23">
        <f>P24*'model - coho'!$G$9*0.5</f>
        <v>207.2257073</v>
      </c>
      <c r="E24" s="25">
        <f>C24*'model - coho'!$C$2</f>
        <v>893135.2377</v>
      </c>
      <c r="F24" s="25">
        <f>D24*'model - coho'!$C$3</f>
        <v>932515.683</v>
      </c>
      <c r="G24" s="10"/>
      <c r="H24" s="10">
        <f>C24*'model - coho'!$C$2+D24*'model - coho'!$C$3</f>
        <v>1825650.921</v>
      </c>
      <c r="I24" s="10">
        <f t="shared" ref="I24:K24" si="45">H24*T24</f>
        <v>177421.7433</v>
      </c>
      <c r="J24" s="10">
        <f t="shared" si="45"/>
        <v>141147.515</v>
      </c>
      <c r="K24" s="10">
        <f t="shared" si="45"/>
        <v>55208.17085</v>
      </c>
      <c r="L24" s="10">
        <f t="shared" si="21"/>
        <v>43703.71687</v>
      </c>
      <c r="M24" s="10">
        <f t="shared" si="25"/>
        <v>10003.88286</v>
      </c>
      <c r="N24" s="10">
        <f>M23*Y23*'model - coho'!$C$6</f>
        <v>1587.795978</v>
      </c>
      <c r="O24" s="10">
        <f>M23*Y23*'model - coho'!$C$5</f>
        <v>2381.693967</v>
      </c>
      <c r="P24" s="10">
        <f t="shared" si="29"/>
        <v>1381.504716</v>
      </c>
      <c r="Q24" s="10">
        <f t="shared" si="30"/>
        <v>3763.198683</v>
      </c>
      <c r="R24" s="10">
        <f>Q24*'model - coho'!$C$8</f>
        <v>1505.279473</v>
      </c>
      <c r="T24" s="26">
        <f t="shared" si="11"/>
        <v>0.09718273154</v>
      </c>
      <c r="U24" s="26">
        <f t="shared" si="12"/>
        <v>0.7955480107</v>
      </c>
      <c r="V24" s="26">
        <f t="shared" si="13"/>
        <v>0.3911381002</v>
      </c>
      <c r="W24" s="26">
        <f t="shared" si="14"/>
        <v>0.5725452928</v>
      </c>
      <c r="X24" s="26">
        <f t="shared" si="15"/>
        <v>0.1727182307</v>
      </c>
      <c r="Y24" s="26">
        <f t="shared" si="16"/>
        <v>0.5888738337</v>
      </c>
      <c r="Z24" s="26">
        <f t="shared" si="17"/>
        <v>0.5888738337</v>
      </c>
      <c r="AA24" s="26"/>
      <c r="AB24" s="26"/>
      <c r="AC24" s="26">
        <f>(AT24)*(AL24*'model - coho'!$H$3*0.5)</f>
        <v>-0.002817268462</v>
      </c>
      <c r="AD24" s="26">
        <f>(AU24)*(AM24*'model - coho'!$H$4*0.5)</f>
        <v>-0.004451989256</v>
      </c>
      <c r="AE24" s="26">
        <f>(AV24)*(AN24*'model - coho'!$H$5*0.5)</f>
        <v>-0.008861899782</v>
      </c>
      <c r="AF24" s="26">
        <f>(AW24)*(AO24*'model - coho'!$H$6*0.5)</f>
        <v>-0.02745470723</v>
      </c>
      <c r="AG24" s="26">
        <f>(AX24)*(AP24*'model - coho'!$H$7*0.5)</f>
        <v>-0.02728176931</v>
      </c>
      <c r="AH24" s="26">
        <f>(AY24)*(AQ24*'model - coho'!$H$8*0.5)</f>
        <v>-0.01112616635</v>
      </c>
      <c r="AI24" s="26">
        <f>(AZ24)*(AR24*'model - coho'!$H$9*0.5)</f>
        <v>0</v>
      </c>
      <c r="AL24" s="5">
        <f t="shared" ref="AL24:AQ24" si="46">RAND()</f>
        <v>0.1126907385</v>
      </c>
      <c r="AM24" s="5">
        <f t="shared" si="46"/>
        <v>0.1112997314</v>
      </c>
      <c r="AN24" s="5">
        <f t="shared" si="46"/>
        <v>0.4430949891</v>
      </c>
      <c r="AO24" s="5">
        <f t="shared" si="46"/>
        <v>0.9151569077</v>
      </c>
      <c r="AP24" s="5">
        <f t="shared" si="46"/>
        <v>0.5456353862</v>
      </c>
      <c r="AQ24" s="5">
        <f t="shared" si="46"/>
        <v>0.3708722116</v>
      </c>
      <c r="AT24" s="5">
        <f t="shared" ref="AT24:AY24" si="47">if(RAND()&lt;0.5,-1,1)</f>
        <v>-1</v>
      </c>
      <c r="AU24" s="5">
        <f t="shared" si="47"/>
        <v>-1</v>
      </c>
      <c r="AV24" s="5">
        <f t="shared" si="47"/>
        <v>-1</v>
      </c>
      <c r="AW24" s="5">
        <f t="shared" si="47"/>
        <v>-1</v>
      </c>
      <c r="AX24" s="5">
        <f t="shared" si="47"/>
        <v>-1</v>
      </c>
      <c r="AY24" s="5">
        <f t="shared" si="47"/>
        <v>-1</v>
      </c>
    </row>
    <row r="25">
      <c r="A25" s="3">
        <v>10.0</v>
      </c>
      <c r="B25" s="25">
        <f>Q25*'model - coho'!$G$9</f>
        <v>1340.887925</v>
      </c>
      <c r="C25" s="23">
        <f>O25*'model - coho'!$G$9*0.5</f>
        <v>530.1922369</v>
      </c>
      <c r="D25" s="23">
        <f>P25*'model - coho'!$G$9*0.5</f>
        <v>140.2517257</v>
      </c>
      <c r="E25" s="25">
        <f>C25*'model - coho'!$C$2</f>
        <v>1325480.592</v>
      </c>
      <c r="F25" s="25">
        <f>D25*'model - coho'!$C$3</f>
        <v>631132.7657</v>
      </c>
      <c r="G25" s="10"/>
      <c r="H25" s="10">
        <f>C25*'model - coho'!$C$2+D25*'model - coho'!$C$3</f>
        <v>1956613.358</v>
      </c>
      <c r="I25" s="10">
        <f t="shared" ref="I25:K25" si="48">H25*T25</f>
        <v>147461.8213</v>
      </c>
      <c r="J25" s="10">
        <f t="shared" si="48"/>
        <v>113249.8892</v>
      </c>
      <c r="K25" s="10">
        <f t="shared" si="48"/>
        <v>43863.58858</v>
      </c>
      <c r="L25" s="10">
        <f t="shared" si="21"/>
        <v>31609.17834</v>
      </c>
      <c r="M25" s="10">
        <f t="shared" si="25"/>
        <v>7548.428652</v>
      </c>
      <c r="N25" s="10">
        <f>M24*Y24*'model - coho'!$C$6</f>
        <v>2356.409942</v>
      </c>
      <c r="O25" s="10">
        <f>M24*Y24*'model - coho'!$C$5</f>
        <v>3534.614912</v>
      </c>
      <c r="P25" s="10">
        <f t="shared" si="29"/>
        <v>935.0115047</v>
      </c>
      <c r="Q25" s="10">
        <f t="shared" si="30"/>
        <v>4469.626417</v>
      </c>
      <c r="R25" s="10">
        <f>Q25*'model - coho'!$C$8</f>
        <v>1787.850567</v>
      </c>
      <c r="T25" s="26">
        <f t="shared" si="11"/>
        <v>0.07536584617</v>
      </c>
      <c r="U25" s="26">
        <f t="shared" si="12"/>
        <v>0.7679946455</v>
      </c>
      <c r="V25" s="26">
        <f t="shared" si="13"/>
        <v>0.3873168344</v>
      </c>
      <c r="W25" s="26">
        <f t="shared" si="14"/>
        <v>0.6152548413</v>
      </c>
      <c r="X25" s="26">
        <f t="shared" si="15"/>
        <v>0.229116683</v>
      </c>
      <c r="Y25" s="26">
        <f t="shared" si="16"/>
        <v>0.5871886536</v>
      </c>
      <c r="Z25" s="26">
        <f t="shared" si="17"/>
        <v>0.5871886536</v>
      </c>
      <c r="AA25" s="26"/>
      <c r="AB25" s="26"/>
      <c r="AC25" s="26">
        <f>(AT25)*(AL25*'model - coho'!$H$3*0.5)</f>
        <v>-0.02463415383</v>
      </c>
      <c r="AD25" s="26">
        <f>(AU25)*(AM25*'model - coho'!$H$4*0.5)</f>
        <v>-0.03200535447</v>
      </c>
      <c r="AE25" s="26">
        <f>(AV25)*(AN25*'model - coho'!$H$5*0.5)</f>
        <v>-0.01268316563</v>
      </c>
      <c r="AF25" s="26">
        <f>(AW25)*(AO25*'model - coho'!$H$6*0.5)</f>
        <v>0.01525484134</v>
      </c>
      <c r="AG25" s="26">
        <f>(AX25)*(AP25*'model - coho'!$H$7*0.5)</f>
        <v>0.02911668303</v>
      </c>
      <c r="AH25" s="26">
        <f>(AY25)*(AQ25*'model - coho'!$H$8*0.5)</f>
        <v>-0.01281134644</v>
      </c>
      <c r="AI25" s="26">
        <f>(AZ25)*(AR25*'model - coho'!$H$9*0.5)</f>
        <v>0</v>
      </c>
      <c r="AL25" s="5">
        <f t="shared" ref="AL25:AQ25" si="49">RAND()</f>
        <v>0.9853661531</v>
      </c>
      <c r="AM25" s="5">
        <f t="shared" si="49"/>
        <v>0.8001338617</v>
      </c>
      <c r="AN25" s="5">
        <f t="shared" si="49"/>
        <v>0.6341582813</v>
      </c>
      <c r="AO25" s="5">
        <f t="shared" si="49"/>
        <v>0.5084947114</v>
      </c>
      <c r="AP25" s="5">
        <f t="shared" si="49"/>
        <v>0.5823336606</v>
      </c>
      <c r="AQ25" s="5">
        <f t="shared" si="49"/>
        <v>0.4270448813</v>
      </c>
      <c r="AT25" s="5">
        <f t="shared" ref="AT25:AY25" si="50">if(RAND()&lt;0.5,-1,1)</f>
        <v>-1</v>
      </c>
      <c r="AU25" s="5">
        <f t="shared" si="50"/>
        <v>-1</v>
      </c>
      <c r="AV25" s="5">
        <f t="shared" si="50"/>
        <v>-1</v>
      </c>
      <c r="AW25" s="5">
        <f t="shared" si="50"/>
        <v>1</v>
      </c>
      <c r="AX25" s="5">
        <f t="shared" si="50"/>
        <v>1</v>
      </c>
      <c r="AY25" s="5">
        <f t="shared" si="50"/>
        <v>-1</v>
      </c>
    </row>
    <row r="26">
      <c r="A26" s="3">
        <v>11.0</v>
      </c>
      <c r="B26" s="25">
        <f>Q26*'model - coho'!$G$9</f>
        <v>1212.920452</v>
      </c>
      <c r="C26" s="23">
        <f>O26*'model - coho'!$G$9*0.5</f>
        <v>398.9116491</v>
      </c>
      <c r="D26" s="23">
        <f>P26*'model - coho'!$G$9*0.5</f>
        <v>207.5485771</v>
      </c>
      <c r="E26" s="25">
        <f>C26*'model - coho'!$C$2</f>
        <v>997279.1228</v>
      </c>
      <c r="F26" s="25">
        <f>D26*'model - coho'!$C$3</f>
        <v>933968.5971</v>
      </c>
      <c r="G26" s="10"/>
      <c r="H26" s="10">
        <f>C26*'model - coho'!$C$2+D26*'model - coho'!$C$3</f>
        <v>1931247.72</v>
      </c>
      <c r="I26" s="10">
        <f t="shared" ref="I26:K26" si="51">H26*T26</f>
        <v>215061.1946</v>
      </c>
      <c r="J26" s="10">
        <f t="shared" si="51"/>
        <v>180274.7212</v>
      </c>
      <c r="K26" s="10">
        <f t="shared" si="51"/>
        <v>74066.07777</v>
      </c>
      <c r="L26" s="10">
        <f t="shared" si="21"/>
        <v>26987.28523</v>
      </c>
      <c r="M26" s="10">
        <f t="shared" si="25"/>
        <v>7242.190095</v>
      </c>
      <c r="N26" s="10">
        <f>M25*Y25*'model - coho'!$C$6</f>
        <v>1772.940663</v>
      </c>
      <c r="O26" s="10">
        <f>M25*Y25*'model - coho'!$C$5</f>
        <v>2659.410994</v>
      </c>
      <c r="P26" s="10">
        <f t="shared" si="29"/>
        <v>1383.657181</v>
      </c>
      <c r="Q26" s="10">
        <f t="shared" si="30"/>
        <v>4043.068175</v>
      </c>
      <c r="R26" s="10">
        <f>Q26*'model - coho'!$C$8</f>
        <v>1617.22727</v>
      </c>
      <c r="T26" s="26">
        <f t="shared" si="11"/>
        <v>0.1113586788</v>
      </c>
      <c r="U26" s="26">
        <f t="shared" si="12"/>
        <v>0.8382484879</v>
      </c>
      <c r="V26" s="26">
        <f t="shared" si="13"/>
        <v>0.4108511571</v>
      </c>
      <c r="W26" s="26">
        <f t="shared" si="14"/>
        <v>0.5770837174</v>
      </c>
      <c r="X26" s="26">
        <f t="shared" si="15"/>
        <v>0.1683352676</v>
      </c>
      <c r="Y26" s="26">
        <f t="shared" si="16"/>
        <v>0.6270694451</v>
      </c>
      <c r="Z26" s="26">
        <f t="shared" si="17"/>
        <v>0.6270694451</v>
      </c>
      <c r="AA26" s="26"/>
      <c r="AB26" s="26"/>
      <c r="AC26" s="26">
        <f>(AT26)*(AL26*'model - coho'!$H$3*0.5)</f>
        <v>0.01135867882</v>
      </c>
      <c r="AD26" s="26">
        <f>(AU26)*(AM26*'model - coho'!$H$4*0.5)</f>
        <v>0.03824848793</v>
      </c>
      <c r="AE26" s="26">
        <f>(AV26)*(AN26*'model - coho'!$H$5*0.5)</f>
        <v>0.01085115706</v>
      </c>
      <c r="AF26" s="26">
        <f>(AW26)*(AO26*'model - coho'!$H$6*0.5)</f>
        <v>-0.02291628263</v>
      </c>
      <c r="AG26" s="26">
        <f>(AX26)*(AP26*'model - coho'!$H$7*0.5)</f>
        <v>-0.03166473243</v>
      </c>
      <c r="AH26" s="26">
        <f>(AY26)*(AQ26*'model - coho'!$H$8*0.5)</f>
        <v>0.02706944512</v>
      </c>
      <c r="AI26" s="26">
        <f>(AZ26)*(AR26*'model - coho'!$H$9*0.5)</f>
        <v>0</v>
      </c>
      <c r="AL26" s="5">
        <f t="shared" ref="AL26:AQ26" si="52">RAND()</f>
        <v>0.4543471528</v>
      </c>
      <c r="AM26" s="5">
        <f t="shared" si="52"/>
        <v>0.9562121983</v>
      </c>
      <c r="AN26" s="5">
        <f t="shared" si="52"/>
        <v>0.5425578532</v>
      </c>
      <c r="AO26" s="5">
        <f t="shared" si="52"/>
        <v>0.7638760877</v>
      </c>
      <c r="AP26" s="5">
        <f t="shared" si="52"/>
        <v>0.6332946487</v>
      </c>
      <c r="AQ26" s="5">
        <f t="shared" si="52"/>
        <v>0.9023148373</v>
      </c>
      <c r="AT26" s="5">
        <f t="shared" ref="AT26:AY26" si="53">if(RAND()&lt;0.5,-1,1)</f>
        <v>1</v>
      </c>
      <c r="AU26" s="5">
        <f t="shared" si="53"/>
        <v>1</v>
      </c>
      <c r="AV26" s="5">
        <f t="shared" si="53"/>
        <v>1</v>
      </c>
      <c r="AW26" s="5">
        <f t="shared" si="53"/>
        <v>-1</v>
      </c>
      <c r="AX26" s="5">
        <f t="shared" si="53"/>
        <v>-1</v>
      </c>
      <c r="AY26" s="5">
        <f t="shared" si="53"/>
        <v>1</v>
      </c>
    </row>
    <row r="27">
      <c r="A27" s="3">
        <v>12.0</v>
      </c>
      <c r="B27" s="25">
        <f>Q27*'model - coho'!$G$9</f>
        <v>1150.971178</v>
      </c>
      <c r="C27" s="23">
        <f>O27*'model - coho'!$G$9*0.5</f>
        <v>408.7220512</v>
      </c>
      <c r="D27" s="23">
        <f>P27*'model - coho'!$G$9*0.5</f>
        <v>166.7635376</v>
      </c>
      <c r="E27" s="25">
        <f>C27*'model - coho'!$C$2</f>
        <v>1021805.128</v>
      </c>
      <c r="F27" s="25">
        <f>D27*'model - coho'!$C$3</f>
        <v>750435.9194</v>
      </c>
      <c r="G27" s="10"/>
      <c r="H27" s="10">
        <f>C27*'model - coho'!$C$2+D27*'model - coho'!$C$3</f>
        <v>1772241.047</v>
      </c>
      <c r="I27" s="10">
        <f t="shared" ref="I27:K27" si="54">H27*T27</f>
        <v>160585.2774</v>
      </c>
      <c r="J27" s="10">
        <f t="shared" si="54"/>
        <v>124682.8958</v>
      </c>
      <c r="K27" s="10">
        <f t="shared" si="54"/>
        <v>47947.60594</v>
      </c>
      <c r="L27" s="10">
        <f t="shared" si="21"/>
        <v>42742.32749</v>
      </c>
      <c r="M27" s="10">
        <f t="shared" si="25"/>
        <v>4542.911881</v>
      </c>
      <c r="N27" s="10">
        <f>M26*Y26*'model - coho'!$C$6</f>
        <v>1816.54245</v>
      </c>
      <c r="O27" s="10">
        <f>M26*Y26*'model - coho'!$C$5</f>
        <v>2724.813675</v>
      </c>
      <c r="P27" s="10">
        <f t="shared" si="29"/>
        <v>1111.756918</v>
      </c>
      <c r="Q27" s="10">
        <f t="shared" si="30"/>
        <v>3836.570592</v>
      </c>
      <c r="R27" s="10">
        <f>Q27*'model - coho'!$C$8</f>
        <v>1534.628237</v>
      </c>
      <c r="T27" s="26">
        <f t="shared" si="11"/>
        <v>0.09061141973</v>
      </c>
      <c r="U27" s="26">
        <f t="shared" si="12"/>
        <v>0.776427938</v>
      </c>
      <c r="V27" s="26">
        <f t="shared" si="13"/>
        <v>0.3845564031</v>
      </c>
      <c r="W27" s="26">
        <f t="shared" si="14"/>
        <v>0.5820713226</v>
      </c>
      <c r="X27" s="26">
        <f t="shared" si="15"/>
        <v>0.1880792749</v>
      </c>
      <c r="Y27" s="26">
        <f t="shared" si="16"/>
        <v>0.6228316969</v>
      </c>
      <c r="Z27" s="26">
        <f t="shared" si="17"/>
        <v>0.6228316969</v>
      </c>
      <c r="AA27" s="26"/>
      <c r="AB27" s="26"/>
      <c r="AC27" s="26">
        <f>(AT27)*(AL27*'model - coho'!$H$3*0.5)</f>
        <v>-0.009388580272</v>
      </c>
      <c r="AD27" s="26">
        <f>(AU27)*(AM27*'model - coho'!$H$4*0.5)</f>
        <v>-0.02357206199</v>
      </c>
      <c r="AE27" s="26">
        <f>(AV27)*(AN27*'model - coho'!$H$5*0.5)</f>
        <v>-0.01544359688</v>
      </c>
      <c r="AF27" s="26">
        <f>(AW27)*(AO27*'model - coho'!$H$6*0.5)</f>
        <v>-0.01792867739</v>
      </c>
      <c r="AG27" s="26">
        <f>(AX27)*(AP27*'model - coho'!$H$7*0.5)</f>
        <v>-0.01192072506</v>
      </c>
      <c r="AH27" s="26">
        <f>(AY27)*(AQ27*'model - coho'!$H$8*0.5)</f>
        <v>0.02283169693</v>
      </c>
      <c r="AI27" s="26">
        <f>(AZ27)*(AR27*'model - coho'!$H$9*0.5)</f>
        <v>0</v>
      </c>
      <c r="AL27" s="5">
        <f t="shared" ref="AL27:AQ27" si="55">RAND()</f>
        <v>0.3755432109</v>
      </c>
      <c r="AM27" s="5">
        <f t="shared" si="55"/>
        <v>0.5893015498</v>
      </c>
      <c r="AN27" s="5">
        <f t="shared" si="55"/>
        <v>0.7721798439</v>
      </c>
      <c r="AO27" s="5">
        <f t="shared" si="55"/>
        <v>0.5976225797</v>
      </c>
      <c r="AP27" s="5">
        <f t="shared" si="55"/>
        <v>0.2384145012</v>
      </c>
      <c r="AQ27" s="5">
        <f t="shared" si="55"/>
        <v>0.7610565643</v>
      </c>
      <c r="AT27" s="5">
        <f t="shared" ref="AT27:AY27" si="56">if(RAND()&lt;0.5,-1,1)</f>
        <v>-1</v>
      </c>
      <c r="AU27" s="5">
        <f t="shared" si="56"/>
        <v>-1</v>
      </c>
      <c r="AV27" s="5">
        <f t="shared" si="56"/>
        <v>-1</v>
      </c>
      <c r="AW27" s="5">
        <f t="shared" si="56"/>
        <v>-1</v>
      </c>
      <c r="AX27" s="5">
        <f t="shared" si="56"/>
        <v>-1</v>
      </c>
      <c r="AY27" s="5">
        <f t="shared" si="56"/>
        <v>1</v>
      </c>
    </row>
    <row r="28">
      <c r="A28" s="3">
        <v>13.0</v>
      </c>
      <c r="B28" s="25">
        <f>Q28*'model - coho'!$G$9</f>
        <v>848.7245778</v>
      </c>
      <c r="C28" s="23">
        <f>O28*'model - coho'!$G$9*0.5</f>
        <v>254.6522564</v>
      </c>
      <c r="D28" s="23">
        <f>P28*'model - coho'!$G$9*0.5</f>
        <v>169.7100325</v>
      </c>
      <c r="E28" s="25">
        <f>C28*'model - coho'!$C$2</f>
        <v>636630.641</v>
      </c>
      <c r="F28" s="25">
        <f>D28*'model - coho'!$C$3</f>
        <v>763695.1462</v>
      </c>
      <c r="G28" s="10"/>
      <c r="H28" s="10">
        <f>C28*'model - coho'!$C$2+D28*'model - coho'!$C$3</f>
        <v>1400325.787</v>
      </c>
      <c r="I28" s="10">
        <f t="shared" ref="I28:K28" si="57">H28*T28</f>
        <v>157027.4493</v>
      </c>
      <c r="J28" s="10">
        <f t="shared" si="57"/>
        <v>127992.4562</v>
      </c>
      <c r="K28" s="10">
        <f t="shared" si="57"/>
        <v>52739.48214</v>
      </c>
      <c r="L28" s="10">
        <f t="shared" si="21"/>
        <v>27908.92641</v>
      </c>
      <c r="M28" s="10">
        <f t="shared" si="25"/>
        <v>8038.945964</v>
      </c>
      <c r="N28" s="10">
        <f>M27*Y27*'model - coho'!$C$6</f>
        <v>1131.787806</v>
      </c>
      <c r="O28" s="10">
        <f>M27*Y27*'model - coho'!$C$5</f>
        <v>1697.681709</v>
      </c>
      <c r="P28" s="10">
        <f t="shared" si="29"/>
        <v>1131.400217</v>
      </c>
      <c r="Q28" s="10">
        <f t="shared" si="30"/>
        <v>2829.081926</v>
      </c>
      <c r="R28" s="10">
        <f>Q28*'model - coho'!$C$8</f>
        <v>1131.63277</v>
      </c>
      <c r="T28" s="26">
        <f t="shared" si="11"/>
        <v>0.1121363691</v>
      </c>
      <c r="U28" s="26">
        <f t="shared" si="12"/>
        <v>0.8150960663</v>
      </c>
      <c r="V28" s="26">
        <f t="shared" si="13"/>
        <v>0.4120514889</v>
      </c>
      <c r="W28" s="26">
        <f t="shared" si="14"/>
        <v>0.6261922634</v>
      </c>
      <c r="X28" s="26">
        <f t="shared" si="15"/>
        <v>0.2393063936</v>
      </c>
      <c r="Y28" s="26">
        <f t="shared" si="16"/>
        <v>0.6198628418</v>
      </c>
      <c r="Z28" s="26">
        <f t="shared" si="17"/>
        <v>0.6198628418</v>
      </c>
      <c r="AA28" s="26"/>
      <c r="AB28" s="26"/>
      <c r="AC28" s="26">
        <f>(AT28)*(AL28*'model - coho'!$H$3*0.5)</f>
        <v>0.01213636905</v>
      </c>
      <c r="AD28" s="26">
        <f>(AU28)*(AM28*'model - coho'!$H$4*0.5)</f>
        <v>0.01509606628</v>
      </c>
      <c r="AE28" s="26">
        <f>(AV28)*(AN28*'model - coho'!$H$5*0.5)</f>
        <v>0.01205148885</v>
      </c>
      <c r="AF28" s="26">
        <f>(AW28)*(AO28*'model - coho'!$H$6*0.5)</f>
        <v>0.02619226338</v>
      </c>
      <c r="AG28" s="26">
        <f>(AX28)*(AP28*'model - coho'!$H$7*0.5)</f>
        <v>0.03930639361</v>
      </c>
      <c r="AH28" s="26">
        <f>(AY28)*(AQ28*'model - coho'!$H$8*0.5)</f>
        <v>0.01986284181</v>
      </c>
      <c r="AI28" s="26">
        <f>(AZ28)*(AR28*'model - coho'!$H$9*0.5)</f>
        <v>0</v>
      </c>
      <c r="AL28" s="5">
        <f t="shared" ref="AL28:AQ28" si="58">RAND()</f>
        <v>0.4854547621</v>
      </c>
      <c r="AM28" s="5">
        <f t="shared" si="58"/>
        <v>0.3774016569</v>
      </c>
      <c r="AN28" s="5">
        <f t="shared" si="58"/>
        <v>0.6025744426</v>
      </c>
      <c r="AO28" s="5">
        <f t="shared" si="58"/>
        <v>0.873075446</v>
      </c>
      <c r="AP28" s="5">
        <f t="shared" si="58"/>
        <v>0.7861278722</v>
      </c>
      <c r="AQ28" s="5">
        <f t="shared" si="58"/>
        <v>0.6620947271</v>
      </c>
      <c r="AT28" s="5">
        <f t="shared" ref="AT28:AY28" si="59">if(RAND()&lt;0.5,-1,1)</f>
        <v>1</v>
      </c>
      <c r="AU28" s="5">
        <f t="shared" si="59"/>
        <v>1</v>
      </c>
      <c r="AV28" s="5">
        <f t="shared" si="59"/>
        <v>1</v>
      </c>
      <c r="AW28" s="5">
        <f t="shared" si="59"/>
        <v>1</v>
      </c>
      <c r="AX28" s="5">
        <f t="shared" si="59"/>
        <v>1</v>
      </c>
      <c r="AY28" s="5">
        <f t="shared" si="59"/>
        <v>1</v>
      </c>
    </row>
    <row r="29">
      <c r="A29" s="3">
        <v>14.0</v>
      </c>
      <c r="B29" s="25">
        <f>Q29*'model - coho'!$G$9</f>
        <v>1107.413862</v>
      </c>
      <c r="C29" s="23">
        <f>O29*'model - coho'!$G$9*0.5</f>
        <v>448.4739501</v>
      </c>
      <c r="D29" s="23">
        <f>P29*'model - coho'!$G$9*0.5</f>
        <v>105.2329809</v>
      </c>
      <c r="E29" s="25">
        <f>C29*'model - coho'!$C$2</f>
        <v>1121184.875</v>
      </c>
      <c r="F29" s="25">
        <f>D29*'model - coho'!$C$3</f>
        <v>473548.414</v>
      </c>
      <c r="G29" s="10"/>
      <c r="H29" s="10">
        <f>C29*'model - coho'!$C$2+D29*'model - coho'!$C$3</f>
        <v>1594733.289</v>
      </c>
      <c r="I29" s="10">
        <f t="shared" ref="I29:K29" si="60">H29*T29</f>
        <v>178145.7504</v>
      </c>
      <c r="J29" s="10">
        <f t="shared" si="60"/>
        <v>142789.9914</v>
      </c>
      <c r="K29" s="10">
        <f t="shared" si="60"/>
        <v>59684.68242</v>
      </c>
      <c r="L29" s="10">
        <f t="shared" si="21"/>
        <v>33025.05569</v>
      </c>
      <c r="M29" s="10">
        <f t="shared" si="25"/>
        <v>6678.784528</v>
      </c>
      <c r="N29" s="10">
        <f>M28*Y28*'model - coho'!$C$6</f>
        <v>1993.217556</v>
      </c>
      <c r="O29" s="10">
        <f>M28*Y28*'model - coho'!$C$5</f>
        <v>2989.826334</v>
      </c>
      <c r="P29" s="10">
        <f t="shared" si="29"/>
        <v>701.5532059</v>
      </c>
      <c r="Q29" s="10">
        <f t="shared" si="30"/>
        <v>3691.37954</v>
      </c>
      <c r="R29" s="10">
        <f>Q29*'model - coho'!$C$8</f>
        <v>1476.551816</v>
      </c>
      <c r="T29" s="26">
        <f t="shared" si="11"/>
        <v>0.1117088052</v>
      </c>
      <c r="U29" s="26">
        <f t="shared" si="12"/>
        <v>0.8015346487</v>
      </c>
      <c r="V29" s="26">
        <f t="shared" si="13"/>
        <v>0.4179892569</v>
      </c>
      <c r="W29" s="26">
        <f t="shared" si="14"/>
        <v>0.6136262655</v>
      </c>
      <c r="X29" s="26">
        <f t="shared" si="15"/>
        <v>0.2305342977</v>
      </c>
      <c r="Y29" s="26">
        <f t="shared" si="16"/>
        <v>0.6101613352</v>
      </c>
      <c r="Z29" s="26">
        <f t="shared" si="17"/>
        <v>0.6101613352</v>
      </c>
      <c r="AA29" s="26"/>
      <c r="AB29" s="26"/>
      <c r="AC29" s="26">
        <f>(AT29)*(AL29*'model - coho'!$H$3*0.5)</f>
        <v>0.0117088052</v>
      </c>
      <c r="AD29" s="26">
        <f>(AU29)*(AM29*'model - coho'!$H$4*0.5)</f>
        <v>0.001534648749</v>
      </c>
      <c r="AE29" s="26">
        <f>(AV29)*(AN29*'model - coho'!$H$5*0.5)</f>
        <v>0.01798925693</v>
      </c>
      <c r="AF29" s="26">
        <f>(AW29)*(AO29*'model - coho'!$H$6*0.5)</f>
        <v>0.01362626546</v>
      </c>
      <c r="AG29" s="26">
        <f>(AX29)*(AP29*'model - coho'!$H$7*0.5)</f>
        <v>0.03053429772</v>
      </c>
      <c r="AH29" s="26">
        <f>(AY29)*(AQ29*'model - coho'!$H$8*0.5)</f>
        <v>0.01016133517</v>
      </c>
      <c r="AI29" s="26">
        <f>(AZ29)*(AR29*'model - coho'!$H$9*0.5)</f>
        <v>0</v>
      </c>
      <c r="AL29" s="5">
        <f t="shared" ref="AL29:AQ29" si="61">RAND()</f>
        <v>0.4683522078</v>
      </c>
      <c r="AM29" s="5">
        <f t="shared" si="61"/>
        <v>0.03836621873</v>
      </c>
      <c r="AN29" s="5">
        <f t="shared" si="61"/>
        <v>0.8994628467</v>
      </c>
      <c r="AO29" s="5">
        <f t="shared" si="61"/>
        <v>0.4542088488</v>
      </c>
      <c r="AP29" s="5">
        <f t="shared" si="61"/>
        <v>0.6106859544</v>
      </c>
      <c r="AQ29" s="5">
        <f t="shared" si="61"/>
        <v>0.3387111723</v>
      </c>
      <c r="AT29" s="5">
        <f t="shared" ref="AT29:AY29" si="62">if(RAND()&lt;0.5,-1,1)</f>
        <v>1</v>
      </c>
      <c r="AU29" s="5">
        <f t="shared" si="62"/>
        <v>1</v>
      </c>
      <c r="AV29" s="5">
        <f t="shared" si="62"/>
        <v>1</v>
      </c>
      <c r="AW29" s="5">
        <f t="shared" si="62"/>
        <v>1</v>
      </c>
      <c r="AX29" s="5">
        <f t="shared" si="62"/>
        <v>1</v>
      </c>
      <c r="AY29" s="5">
        <f t="shared" si="62"/>
        <v>1</v>
      </c>
    </row>
    <row r="30">
      <c r="A30" s="3">
        <v>15.0</v>
      </c>
      <c r="B30" s="25">
        <f>Q30*'model - coho'!$G$9</f>
        <v>1098.379781</v>
      </c>
      <c r="C30" s="23">
        <f>O30*'model - coho'!$G$9*0.5</f>
        <v>366.7622476</v>
      </c>
      <c r="D30" s="23">
        <f>P30*'model - coho'!$G$9*0.5</f>
        <v>182.4276428</v>
      </c>
      <c r="E30" s="25">
        <f>C30*'model - coho'!$C$2</f>
        <v>916905.6191</v>
      </c>
      <c r="F30" s="25">
        <f>D30*'model - coho'!$C$3</f>
        <v>820924.3926</v>
      </c>
      <c r="G30" s="10"/>
      <c r="H30" s="10">
        <f>C30*'model - coho'!$C$2+D30*'model - coho'!$C$3</f>
        <v>1737830.012</v>
      </c>
      <c r="I30" s="10">
        <f t="shared" ref="I30:K30" si="63">H30*T30</f>
        <v>174395.5419</v>
      </c>
      <c r="J30" s="10">
        <f t="shared" si="63"/>
        <v>138437.7695</v>
      </c>
      <c r="K30" s="10">
        <f t="shared" si="63"/>
        <v>53310.37893</v>
      </c>
      <c r="L30" s="10">
        <f t="shared" si="21"/>
        <v>36624.08878</v>
      </c>
      <c r="M30" s="10">
        <f t="shared" si="25"/>
        <v>7613.40802</v>
      </c>
      <c r="N30" s="10">
        <f>M29*Y29*'model - coho'!$C$6</f>
        <v>1630.054434</v>
      </c>
      <c r="O30" s="10">
        <f>M29*Y29*'model - coho'!$C$5</f>
        <v>2445.081651</v>
      </c>
      <c r="P30" s="10">
        <f t="shared" si="29"/>
        <v>1216.184285</v>
      </c>
      <c r="Q30" s="10">
        <f t="shared" si="30"/>
        <v>3661.265936</v>
      </c>
      <c r="R30" s="10">
        <f>Q30*'model - coho'!$C$8</f>
        <v>1464.506375</v>
      </c>
      <c r="T30" s="26">
        <f t="shared" si="11"/>
        <v>0.1003524745</v>
      </c>
      <c r="U30" s="26">
        <f t="shared" si="12"/>
        <v>0.7938148417</v>
      </c>
      <c r="V30" s="26">
        <f t="shared" si="13"/>
        <v>0.3850855091</v>
      </c>
      <c r="W30" s="26">
        <f t="shared" si="14"/>
        <v>0.6181466594</v>
      </c>
      <c r="X30" s="26">
        <f t="shared" si="15"/>
        <v>0.1959024992</v>
      </c>
      <c r="Y30" s="26">
        <f t="shared" si="16"/>
        <v>0.5883792002</v>
      </c>
      <c r="Z30" s="26">
        <f t="shared" si="17"/>
        <v>0.5883792002</v>
      </c>
      <c r="AA30" s="26"/>
      <c r="AB30" s="26"/>
      <c r="AC30" s="26">
        <f>(AT30)*(AL30*'model - coho'!$H$3*0.5)</f>
        <v>0.0003524744529</v>
      </c>
      <c r="AD30" s="26">
        <f>(AU30)*(AM30*'model - coho'!$H$4*0.5)</f>
        <v>-0.006185158276</v>
      </c>
      <c r="AE30" s="26">
        <f>(AV30)*(AN30*'model - coho'!$H$5*0.5)</f>
        <v>-0.0149144909</v>
      </c>
      <c r="AF30" s="26">
        <f>(AW30)*(AO30*'model - coho'!$H$6*0.5)</f>
        <v>0.01814665939</v>
      </c>
      <c r="AG30" s="26">
        <f>(AX30)*(AP30*'model - coho'!$H$7*0.5)</f>
        <v>-0.004097500803</v>
      </c>
      <c r="AH30" s="26">
        <f>(AY30)*(AQ30*'model - coho'!$H$8*0.5)</f>
        <v>-0.01162079981</v>
      </c>
      <c r="AI30" s="26">
        <f>(AZ30)*(AR30*'model - coho'!$H$9*0.5)</f>
        <v>0</v>
      </c>
      <c r="AL30" s="5">
        <f t="shared" ref="AL30:AQ30" si="64">RAND()</f>
        <v>0.01409897812</v>
      </c>
      <c r="AM30" s="5">
        <f t="shared" si="64"/>
        <v>0.1546289569</v>
      </c>
      <c r="AN30" s="5">
        <f t="shared" si="64"/>
        <v>0.7457245451</v>
      </c>
      <c r="AO30" s="5">
        <f t="shared" si="64"/>
        <v>0.6048886462</v>
      </c>
      <c r="AP30" s="5">
        <f t="shared" si="64"/>
        <v>0.08195001606</v>
      </c>
      <c r="AQ30" s="5">
        <f t="shared" si="64"/>
        <v>0.3873599936</v>
      </c>
      <c r="AT30" s="5">
        <f t="shared" ref="AT30:AY30" si="65">if(RAND()&lt;0.5,-1,1)</f>
        <v>1</v>
      </c>
      <c r="AU30" s="5">
        <f t="shared" si="65"/>
        <v>-1</v>
      </c>
      <c r="AV30" s="5">
        <f t="shared" si="65"/>
        <v>-1</v>
      </c>
      <c r="AW30" s="5">
        <f t="shared" si="65"/>
        <v>1</v>
      </c>
      <c r="AX30" s="5">
        <f t="shared" si="65"/>
        <v>-1</v>
      </c>
      <c r="AY30" s="5">
        <f t="shared" si="65"/>
        <v>-1</v>
      </c>
    </row>
    <row r="31">
      <c r="A31" s="3">
        <v>16.0</v>
      </c>
      <c r="B31" s="25">
        <f>Q31*'model - coho'!$G$9</f>
        <v>1094.049803</v>
      </c>
      <c r="C31" s="23">
        <f>O31*'model - coho'!$G$9*0.5</f>
        <v>403.161383</v>
      </c>
      <c r="D31" s="23">
        <f>P31*'model - coho'!$G$9*0.5</f>
        <v>143.8635186</v>
      </c>
      <c r="E31" s="25">
        <f>C31*'model - coho'!$C$2</f>
        <v>1007903.457</v>
      </c>
      <c r="F31" s="25">
        <f>D31*'model - coho'!$C$3</f>
        <v>647385.8338</v>
      </c>
      <c r="G31" s="10"/>
      <c r="H31" s="10">
        <f>C31*'model - coho'!$C$2+D31*'model - coho'!$C$3</f>
        <v>1655289.291</v>
      </c>
      <c r="I31" s="10">
        <f t="shared" ref="I31:K31" si="66">H31*T31</f>
        <v>182892.0284</v>
      </c>
      <c r="J31" s="10">
        <f t="shared" si="66"/>
        <v>149145.7127</v>
      </c>
      <c r="K31" s="10">
        <f t="shared" si="66"/>
        <v>56683.11961</v>
      </c>
      <c r="L31" s="10">
        <f t="shared" si="21"/>
        <v>32953.63265</v>
      </c>
      <c r="M31" s="10">
        <f t="shared" si="25"/>
        <v>7174.750523</v>
      </c>
      <c r="N31" s="10">
        <f>M30*Y30*'model - coho'!$C$6</f>
        <v>1791.828369</v>
      </c>
      <c r="O31" s="10">
        <f>M30*Y30*'model - coho'!$C$5</f>
        <v>2687.742553</v>
      </c>
      <c r="P31" s="10">
        <f t="shared" si="29"/>
        <v>959.0901241</v>
      </c>
      <c r="Q31" s="10">
        <f t="shared" si="30"/>
        <v>3646.832677</v>
      </c>
      <c r="R31" s="10">
        <f>Q31*'model - coho'!$C$8</f>
        <v>1458.733071</v>
      </c>
      <c r="T31" s="26">
        <f t="shared" si="11"/>
        <v>0.1104894651</v>
      </c>
      <c r="U31" s="26">
        <f t="shared" si="12"/>
        <v>0.8154850378</v>
      </c>
      <c r="V31" s="26">
        <f t="shared" si="13"/>
        <v>0.3800519544</v>
      </c>
      <c r="W31" s="26">
        <f t="shared" si="14"/>
        <v>0.5789167773</v>
      </c>
      <c r="X31" s="26">
        <f t="shared" si="15"/>
        <v>0.2168099263</v>
      </c>
      <c r="Y31" s="26">
        <f t="shared" si="16"/>
        <v>0.5966382678</v>
      </c>
      <c r="Z31" s="26">
        <f t="shared" si="17"/>
        <v>0.5966382678</v>
      </c>
      <c r="AA31" s="26"/>
      <c r="AB31" s="26"/>
      <c r="AC31" s="26">
        <f>(AT31)*(AL31*'model - coho'!$H$3*0.5)</f>
        <v>0.01048946513</v>
      </c>
      <c r="AD31" s="26">
        <f>(AU31)*(AM31*'model - coho'!$H$4*0.5)</f>
        <v>0.01548503784</v>
      </c>
      <c r="AE31" s="26">
        <f>(AV31)*(AN31*'model - coho'!$H$5*0.5)</f>
        <v>-0.01994804562</v>
      </c>
      <c r="AF31" s="26">
        <f>(AW31)*(AO31*'model - coho'!$H$6*0.5)</f>
        <v>-0.02108322268</v>
      </c>
      <c r="AG31" s="26">
        <f>(AX31)*(AP31*'model - coho'!$H$7*0.5)</f>
        <v>0.01680992632</v>
      </c>
      <c r="AH31" s="26">
        <f>(AY31)*(AQ31*'model - coho'!$H$8*0.5)</f>
        <v>-0.003361732238</v>
      </c>
      <c r="AI31" s="26">
        <f>(AZ31)*(AR31*'model - coho'!$H$9*0.5)</f>
        <v>0</v>
      </c>
      <c r="AL31" s="5">
        <f t="shared" ref="AL31:AQ31" si="67">RAND()</f>
        <v>0.4195786054</v>
      </c>
      <c r="AM31" s="5">
        <f t="shared" si="67"/>
        <v>0.387125946</v>
      </c>
      <c r="AN31" s="5">
        <f t="shared" si="67"/>
        <v>0.9974022809</v>
      </c>
      <c r="AO31" s="5">
        <f t="shared" si="67"/>
        <v>0.7027740893</v>
      </c>
      <c r="AP31" s="5">
        <f t="shared" si="67"/>
        <v>0.3361985264</v>
      </c>
      <c r="AQ31" s="5">
        <f t="shared" si="67"/>
        <v>0.1120577413</v>
      </c>
      <c r="AT31" s="5">
        <f t="shared" ref="AT31:AY31" si="68">if(RAND()&lt;0.5,-1,1)</f>
        <v>1</v>
      </c>
      <c r="AU31" s="5">
        <f t="shared" si="68"/>
        <v>1</v>
      </c>
      <c r="AV31" s="5">
        <f t="shared" si="68"/>
        <v>-1</v>
      </c>
      <c r="AW31" s="5">
        <f t="shared" si="68"/>
        <v>-1</v>
      </c>
      <c r="AX31" s="5">
        <f t="shared" si="68"/>
        <v>1</v>
      </c>
      <c r="AY31" s="5">
        <f t="shared" si="68"/>
        <v>-1</v>
      </c>
    </row>
    <row r="32">
      <c r="A32" s="3">
        <v>17.0</v>
      </c>
      <c r="B32" s="25">
        <f>Q32*'model - coho'!$G$9</f>
        <v>1091.253542</v>
      </c>
      <c r="C32" s="23">
        <f>O32*'model - coho'!$G$9*0.5</f>
        <v>385.2657651</v>
      </c>
      <c r="D32" s="23">
        <f>P32*'model - coho'!$G$9*0.5</f>
        <v>160.3610061</v>
      </c>
      <c r="E32" s="25">
        <f>C32*'model - coho'!$C$2</f>
        <v>963164.4128</v>
      </c>
      <c r="F32" s="25">
        <f>D32*'model - coho'!$C$3</f>
        <v>721624.5275</v>
      </c>
      <c r="G32" s="10"/>
      <c r="H32" s="10">
        <f>C32*'model - coho'!$C$2+D32*'model - coho'!$C$3</f>
        <v>1684788.94</v>
      </c>
      <c r="I32" s="10">
        <f t="shared" ref="I32:K32" si="69">H32*T32</f>
        <v>203782.3192</v>
      </c>
      <c r="J32" s="10">
        <f t="shared" si="69"/>
        <v>166663.8681</v>
      </c>
      <c r="K32" s="10">
        <f t="shared" si="69"/>
        <v>64967.4407</v>
      </c>
      <c r="L32" s="10">
        <f t="shared" si="21"/>
        <v>32814.80893</v>
      </c>
      <c r="M32" s="10">
        <f t="shared" si="25"/>
        <v>7144.674666</v>
      </c>
      <c r="N32" s="10">
        <f>M31*Y31*'model - coho'!$C$6</f>
        <v>1712.292289</v>
      </c>
      <c r="O32" s="10">
        <f>M31*Y31*'model - coho'!$C$5</f>
        <v>2568.438434</v>
      </c>
      <c r="P32" s="10">
        <f t="shared" si="29"/>
        <v>1069.073374</v>
      </c>
      <c r="Q32" s="10">
        <f t="shared" si="30"/>
        <v>3637.511808</v>
      </c>
      <c r="R32" s="10">
        <f>Q32*'model - coho'!$C$8</f>
        <v>1455.004723</v>
      </c>
      <c r="T32" s="26">
        <f t="shared" si="11"/>
        <v>0.1209542123</v>
      </c>
      <c r="U32" s="26">
        <f t="shared" si="12"/>
        <v>0.8178524451</v>
      </c>
      <c r="V32" s="26">
        <f t="shared" si="13"/>
        <v>0.3898111898</v>
      </c>
      <c r="W32" s="26">
        <f t="shared" si="14"/>
        <v>0.6005202211</v>
      </c>
      <c r="X32" s="26">
        <f t="shared" si="15"/>
        <v>0.2367709919</v>
      </c>
      <c r="Y32" s="26">
        <f t="shared" si="16"/>
        <v>0.6195222305</v>
      </c>
      <c r="Z32" s="26">
        <f t="shared" si="17"/>
        <v>0.6195222305</v>
      </c>
      <c r="AA32" s="26"/>
      <c r="AB32" s="26"/>
      <c r="AC32" s="26">
        <f>(AT32)*(AL32*'model - coho'!$H$3*0.5)</f>
        <v>0.02095421234</v>
      </c>
      <c r="AD32" s="26">
        <f>(AU32)*(AM32*'model - coho'!$H$4*0.5)</f>
        <v>0.01785244513</v>
      </c>
      <c r="AE32" s="26">
        <f>(AV32)*(AN32*'model - coho'!$H$5*0.5)</f>
        <v>-0.01018881022</v>
      </c>
      <c r="AF32" s="26">
        <f>(AW32)*(AO32*'model - coho'!$H$6*0.5)</f>
        <v>0.0005202211495</v>
      </c>
      <c r="AG32" s="26">
        <f>(AX32)*(AP32*'model - coho'!$H$7*0.5)</f>
        <v>0.03677099187</v>
      </c>
      <c r="AH32" s="26">
        <f>(AY32)*(AQ32*'model - coho'!$H$8*0.5)</f>
        <v>0.01952223054</v>
      </c>
      <c r="AI32" s="26">
        <f>(AZ32)*(AR32*'model - coho'!$H$9*0.5)</f>
        <v>0</v>
      </c>
      <c r="AL32" s="5">
        <f t="shared" ref="AL32:AQ32" si="70">RAND()</f>
        <v>0.8381684935</v>
      </c>
      <c r="AM32" s="5">
        <f t="shared" si="70"/>
        <v>0.4463111283</v>
      </c>
      <c r="AN32" s="5">
        <f t="shared" si="70"/>
        <v>0.509440511</v>
      </c>
      <c r="AO32" s="5">
        <f t="shared" si="70"/>
        <v>0.01734070498</v>
      </c>
      <c r="AP32" s="5">
        <f t="shared" si="70"/>
        <v>0.7354198374</v>
      </c>
      <c r="AQ32" s="5">
        <f t="shared" si="70"/>
        <v>0.6507410179</v>
      </c>
      <c r="AT32" s="5">
        <f t="shared" ref="AT32:AY32" si="71">if(RAND()&lt;0.5,-1,1)</f>
        <v>1</v>
      </c>
      <c r="AU32" s="5">
        <f t="shared" si="71"/>
        <v>1</v>
      </c>
      <c r="AV32" s="5">
        <f t="shared" si="71"/>
        <v>-1</v>
      </c>
      <c r="AW32" s="5">
        <f t="shared" si="71"/>
        <v>1</v>
      </c>
      <c r="AX32" s="5">
        <f t="shared" si="71"/>
        <v>1</v>
      </c>
      <c r="AY32" s="5">
        <f t="shared" si="71"/>
        <v>1</v>
      </c>
    </row>
    <row r="33">
      <c r="A33" s="3">
        <v>18.0</v>
      </c>
      <c r="B33" s="25">
        <f>Q33*'model - coho'!$G$9</f>
        <v>1114.972203</v>
      </c>
      <c r="C33" s="23">
        <f>O33*'model - coho'!$G$9*0.5</f>
        <v>398.3656307</v>
      </c>
      <c r="D33" s="23">
        <f>P33*'model - coho'!$G$9*0.5</f>
        <v>159.1204708</v>
      </c>
      <c r="E33" s="25">
        <f>C33*'model - coho'!$C$2</f>
        <v>995914.0767</v>
      </c>
      <c r="F33" s="25">
        <f>D33*'model - coho'!$C$3</f>
        <v>716042.1185</v>
      </c>
      <c r="G33" s="10"/>
      <c r="H33" s="10">
        <f>C33*'model - coho'!$C$2+D33*'model - coho'!$C$3</f>
        <v>1711956.195</v>
      </c>
      <c r="I33" s="10">
        <f t="shared" ref="I33:K33" si="72">H33*T33</f>
        <v>157275.7098</v>
      </c>
      <c r="J33" s="10">
        <f t="shared" si="72"/>
        <v>126080.7729</v>
      </c>
      <c r="K33" s="10">
        <f t="shared" si="72"/>
        <v>50924.39635</v>
      </c>
      <c r="L33" s="10">
        <f t="shared" si="21"/>
        <v>39014.26186</v>
      </c>
      <c r="M33" s="10">
        <f t="shared" si="25"/>
        <v>7769.594859</v>
      </c>
      <c r="N33" s="10">
        <f>M32*Y32*'model - coho'!$C$6</f>
        <v>1770.513914</v>
      </c>
      <c r="O33" s="10">
        <f>M32*Y32*'model - coho'!$C$5</f>
        <v>2655.770871</v>
      </c>
      <c r="P33" s="10">
        <f t="shared" si="29"/>
        <v>1060.803138</v>
      </c>
      <c r="Q33" s="10">
        <f t="shared" si="30"/>
        <v>3716.57401</v>
      </c>
      <c r="R33" s="10">
        <f>Q33*'model - coho'!$C$8</f>
        <v>1486.629604</v>
      </c>
      <c r="T33" s="26">
        <f t="shared" si="11"/>
        <v>0.09186900357</v>
      </c>
      <c r="U33" s="26">
        <f t="shared" si="12"/>
        <v>0.8016544514</v>
      </c>
      <c r="V33" s="26">
        <f t="shared" si="13"/>
        <v>0.4039029521</v>
      </c>
      <c r="W33" s="26">
        <f t="shared" si="14"/>
        <v>0.6262845955</v>
      </c>
      <c r="X33" s="26">
        <f t="shared" si="15"/>
        <v>0.1824256192</v>
      </c>
      <c r="Y33" s="26">
        <f t="shared" si="16"/>
        <v>0.581840105</v>
      </c>
      <c r="Z33" s="26">
        <f t="shared" si="17"/>
        <v>0.581840105</v>
      </c>
      <c r="AA33" s="26"/>
      <c r="AB33" s="26"/>
      <c r="AC33" s="26">
        <f>(AT33)*(AL33*'model - coho'!$H$3*0.5)</f>
        <v>-0.008130996429</v>
      </c>
      <c r="AD33" s="26">
        <f>(AU33)*(AM33*'model - coho'!$H$4*0.5)</f>
        <v>0.001654451354</v>
      </c>
      <c r="AE33" s="26">
        <f>(AV33)*(AN33*'model - coho'!$H$5*0.5)</f>
        <v>0.003902952051</v>
      </c>
      <c r="AF33" s="26">
        <f>(AW33)*(AO33*'model - coho'!$H$6*0.5)</f>
        <v>0.0262845955</v>
      </c>
      <c r="AG33" s="26">
        <f>(AX33)*(AP33*'model - coho'!$H$7*0.5)</f>
        <v>-0.01757438082</v>
      </c>
      <c r="AH33" s="26">
        <f>(AY33)*(AQ33*'model - coho'!$H$8*0.5)</f>
        <v>-0.01815989499</v>
      </c>
      <c r="AI33" s="26">
        <f>(AZ33)*(AR33*'model - coho'!$H$9*0.5)</f>
        <v>0</v>
      </c>
      <c r="AL33" s="5">
        <f t="shared" ref="AL33:AQ33" si="73">RAND()</f>
        <v>0.3252398571</v>
      </c>
      <c r="AM33" s="5">
        <f t="shared" si="73"/>
        <v>0.04136128385</v>
      </c>
      <c r="AN33" s="5">
        <f t="shared" si="73"/>
        <v>0.1951476025</v>
      </c>
      <c r="AO33" s="5">
        <f t="shared" si="73"/>
        <v>0.8761531835</v>
      </c>
      <c r="AP33" s="5">
        <f t="shared" si="73"/>
        <v>0.3514876163</v>
      </c>
      <c r="AQ33" s="5">
        <f t="shared" si="73"/>
        <v>0.605329833</v>
      </c>
      <c r="AT33" s="5">
        <f t="shared" ref="AT33:AY33" si="74">if(RAND()&lt;0.5,-1,1)</f>
        <v>-1</v>
      </c>
      <c r="AU33" s="5">
        <f t="shared" si="74"/>
        <v>1</v>
      </c>
      <c r="AV33" s="5">
        <f t="shared" si="74"/>
        <v>1</v>
      </c>
      <c r="AW33" s="5">
        <f t="shared" si="74"/>
        <v>1</v>
      </c>
      <c r="AX33" s="5">
        <f t="shared" si="74"/>
        <v>-1</v>
      </c>
      <c r="AY33" s="5">
        <f t="shared" si="74"/>
        <v>-1</v>
      </c>
    </row>
    <row r="34">
      <c r="A34" s="3">
        <v>19.0</v>
      </c>
      <c r="B34" s="25">
        <f>Q34*'model - coho'!$G$9</f>
        <v>1122.76594</v>
      </c>
      <c r="C34" s="23">
        <f>O34*'model - coho'!$G$9*0.5</f>
        <v>406.85957</v>
      </c>
      <c r="D34" s="23">
        <f>P34*'model - coho'!$G$9*0.5</f>
        <v>154.5234003</v>
      </c>
      <c r="E34" s="25">
        <f>C34*'model - coho'!$C$2</f>
        <v>1017148.925</v>
      </c>
      <c r="F34" s="25">
        <f>D34*'model - coho'!$C$3</f>
        <v>695355.3012</v>
      </c>
      <c r="G34" s="10"/>
      <c r="H34" s="10">
        <f>C34*'model - coho'!$C$2+D34*'model - coho'!$C$3</f>
        <v>1712504.226</v>
      </c>
      <c r="I34" s="10">
        <f t="shared" ref="I34:K34" si="75">H34*T34</f>
        <v>130721.4696</v>
      </c>
      <c r="J34" s="10">
        <f t="shared" si="75"/>
        <v>101168.2924</v>
      </c>
      <c r="K34" s="10">
        <f t="shared" si="75"/>
        <v>40553.54434</v>
      </c>
      <c r="L34" s="10">
        <f t="shared" si="21"/>
        <v>31893.16497</v>
      </c>
      <c r="M34" s="10">
        <f t="shared" si="25"/>
        <v>7117.200876</v>
      </c>
      <c r="N34" s="10">
        <f>M33*Y33*'model - coho'!$C$6</f>
        <v>1808.264755</v>
      </c>
      <c r="O34" s="10">
        <f>M33*Y33*'model - coho'!$C$5</f>
        <v>2712.397133</v>
      </c>
      <c r="P34" s="10">
        <f t="shared" si="29"/>
        <v>1030.156002</v>
      </c>
      <c r="Q34" s="10">
        <f t="shared" si="30"/>
        <v>3742.553135</v>
      </c>
      <c r="R34" s="10">
        <f>Q34*'model - coho'!$C$8</f>
        <v>1497.021254</v>
      </c>
      <c r="T34" s="26">
        <f t="shared" si="11"/>
        <v>0.07633351649</v>
      </c>
      <c r="U34" s="26">
        <f t="shared" si="12"/>
        <v>0.7739225449</v>
      </c>
      <c r="V34" s="26">
        <f t="shared" si="13"/>
        <v>0.4008523162</v>
      </c>
      <c r="W34" s="26">
        <f t="shared" si="14"/>
        <v>0.5900617123</v>
      </c>
      <c r="X34" s="26">
        <f t="shared" si="15"/>
        <v>0.1674405034</v>
      </c>
      <c r="Y34" s="26">
        <f t="shared" si="16"/>
        <v>0.5969119046</v>
      </c>
      <c r="Z34" s="26">
        <f t="shared" si="17"/>
        <v>0.5969119046</v>
      </c>
      <c r="AA34" s="26"/>
      <c r="AB34" s="26"/>
      <c r="AC34" s="26">
        <f>(AT34)*(AL34*'model - coho'!$H$3*0.5)</f>
        <v>-0.02366648351</v>
      </c>
      <c r="AD34" s="26">
        <f>(AU34)*(AM34*'model - coho'!$H$4*0.5)</f>
        <v>-0.02607745511</v>
      </c>
      <c r="AE34" s="26">
        <f>(AV34)*(AN34*'model - coho'!$H$5*0.5)</f>
        <v>0.0008523161937</v>
      </c>
      <c r="AF34" s="26">
        <f>(AW34)*(AO34*'model - coho'!$H$6*0.5)</f>
        <v>-0.009938287718</v>
      </c>
      <c r="AG34" s="26">
        <f>(AX34)*(AP34*'model - coho'!$H$7*0.5)</f>
        <v>-0.03255949658</v>
      </c>
      <c r="AH34" s="26">
        <f>(AY34)*(AQ34*'model - coho'!$H$8*0.5)</f>
        <v>-0.00308809536</v>
      </c>
      <c r="AI34" s="26">
        <f>(AZ34)*(AR34*'model - coho'!$H$9*0.5)</f>
        <v>0</v>
      </c>
      <c r="AL34" s="5">
        <f t="shared" ref="AL34:AQ34" si="76">RAND()</f>
        <v>0.9466593405</v>
      </c>
      <c r="AM34" s="5">
        <f t="shared" si="76"/>
        <v>0.6519363777</v>
      </c>
      <c r="AN34" s="5">
        <f t="shared" si="76"/>
        <v>0.04261580968</v>
      </c>
      <c r="AO34" s="5">
        <f t="shared" si="76"/>
        <v>0.3312762573</v>
      </c>
      <c r="AP34" s="5">
        <f t="shared" si="76"/>
        <v>0.6511899315</v>
      </c>
      <c r="AQ34" s="5">
        <f t="shared" si="76"/>
        <v>0.102936512</v>
      </c>
      <c r="AT34" s="5">
        <f t="shared" ref="AT34:AY34" si="77">if(RAND()&lt;0.5,-1,1)</f>
        <v>-1</v>
      </c>
      <c r="AU34" s="5">
        <f t="shared" si="77"/>
        <v>-1</v>
      </c>
      <c r="AV34" s="5">
        <f t="shared" si="77"/>
        <v>1</v>
      </c>
      <c r="AW34" s="5">
        <f t="shared" si="77"/>
        <v>-1</v>
      </c>
      <c r="AX34" s="5">
        <f t="shared" si="77"/>
        <v>-1</v>
      </c>
      <c r="AY34" s="5">
        <f t="shared" si="77"/>
        <v>-1</v>
      </c>
    </row>
    <row r="35">
      <c r="A35" s="3">
        <v>20.0</v>
      </c>
      <c r="B35" s="25">
        <f>Q35*'model - coho'!$G$9</f>
        <v>1088.513975</v>
      </c>
      <c r="C35" s="23">
        <f>O35*'model - coho'!$G$9*0.5</f>
        <v>382.3507738</v>
      </c>
      <c r="D35" s="23">
        <f>P35*'model - coho'!$G$9*0.5</f>
        <v>161.9062139</v>
      </c>
      <c r="E35" s="25">
        <f>C35*'model - coho'!$C$2</f>
        <v>955876.9344</v>
      </c>
      <c r="F35" s="25">
        <f>D35*'model - coho'!$C$3</f>
        <v>728577.9625</v>
      </c>
      <c r="G35" s="10"/>
      <c r="H35" s="10">
        <f>C35*'model - coho'!$C$2+D35*'model - coho'!$C$3</f>
        <v>1684454.897</v>
      </c>
      <c r="I35" s="10">
        <f t="shared" ref="I35:K35" si="78">H35*T35</f>
        <v>176335.8552</v>
      </c>
      <c r="J35" s="10">
        <f t="shared" si="78"/>
        <v>145095.1002</v>
      </c>
      <c r="K35" s="10">
        <f t="shared" si="78"/>
        <v>55308.1199</v>
      </c>
      <c r="L35" s="10">
        <f t="shared" si="21"/>
        <v>23929.09381</v>
      </c>
      <c r="M35" s="10">
        <f t="shared" si="25"/>
        <v>5340.207599</v>
      </c>
      <c r="N35" s="10">
        <f>M34*Y34*'model - coho'!$C$6</f>
        <v>1699.336772</v>
      </c>
      <c r="O35" s="10">
        <f>M34*Y34*'model - coho'!$C$5</f>
        <v>2549.005158</v>
      </c>
      <c r="P35" s="10">
        <f t="shared" si="29"/>
        <v>1079.374759</v>
      </c>
      <c r="Q35" s="10">
        <f t="shared" si="30"/>
        <v>3628.379918</v>
      </c>
      <c r="R35" s="10">
        <f>Q35*'model - coho'!$C$8</f>
        <v>1451.351967</v>
      </c>
      <c r="T35" s="26">
        <f t="shared" si="11"/>
        <v>0.1046842249</v>
      </c>
      <c r="U35" s="26">
        <f t="shared" si="12"/>
        <v>0.8228337906</v>
      </c>
      <c r="V35" s="26">
        <f t="shared" si="13"/>
        <v>0.3811853042</v>
      </c>
      <c r="W35" s="26">
        <f t="shared" si="14"/>
        <v>0.6273014102</v>
      </c>
      <c r="X35" s="26">
        <f t="shared" si="15"/>
        <v>0.223257737</v>
      </c>
      <c r="Y35" s="26">
        <f t="shared" si="16"/>
        <v>0.5847981444</v>
      </c>
      <c r="Z35" s="26">
        <f t="shared" si="17"/>
        <v>0.5847981444</v>
      </c>
      <c r="AA35" s="26"/>
      <c r="AB35" s="26"/>
      <c r="AC35" s="26">
        <f>(AT35)*(AL35*'model - coho'!$H$3*0.5)</f>
        <v>0.004684224878</v>
      </c>
      <c r="AD35" s="26">
        <f>(AU35)*(AM35*'model - coho'!$H$4*0.5)</f>
        <v>0.02283379056</v>
      </c>
      <c r="AE35" s="26">
        <f>(AV35)*(AN35*'model - coho'!$H$5*0.5)</f>
        <v>-0.01881469579</v>
      </c>
      <c r="AF35" s="26">
        <f>(AW35)*(AO35*'model - coho'!$H$6*0.5)</f>
        <v>0.02730141024</v>
      </c>
      <c r="AG35" s="26">
        <f>(AX35)*(AP35*'model - coho'!$H$7*0.5)</f>
        <v>0.02325773701</v>
      </c>
      <c r="AH35" s="26">
        <f>(AY35)*(AQ35*'model - coho'!$H$8*0.5)</f>
        <v>-0.0152018556</v>
      </c>
      <c r="AI35" s="26">
        <f>(AZ35)*(AR35*'model - coho'!$H$9*0.5)</f>
        <v>0</v>
      </c>
      <c r="AL35" s="5">
        <f t="shared" ref="AL35:AQ35" si="79">RAND()</f>
        <v>0.1873689951</v>
      </c>
      <c r="AM35" s="5">
        <f t="shared" si="79"/>
        <v>0.5708447639</v>
      </c>
      <c r="AN35" s="5">
        <f t="shared" si="79"/>
        <v>0.9407347896</v>
      </c>
      <c r="AO35" s="5">
        <f t="shared" si="79"/>
        <v>0.9100470081</v>
      </c>
      <c r="AP35" s="5">
        <f t="shared" si="79"/>
        <v>0.4651547401</v>
      </c>
      <c r="AQ35" s="5">
        <f t="shared" si="79"/>
        <v>0.5067285199</v>
      </c>
      <c r="AT35" s="5">
        <f t="shared" ref="AT35:AY35" si="80">if(RAND()&lt;0.5,-1,1)</f>
        <v>1</v>
      </c>
      <c r="AU35" s="5">
        <f t="shared" si="80"/>
        <v>1</v>
      </c>
      <c r="AV35" s="5">
        <f t="shared" si="80"/>
        <v>-1</v>
      </c>
      <c r="AW35" s="5">
        <f t="shared" si="80"/>
        <v>1</v>
      </c>
      <c r="AX35" s="5">
        <f t="shared" si="80"/>
        <v>1</v>
      </c>
      <c r="AY35" s="5">
        <f t="shared" si="80"/>
        <v>-1</v>
      </c>
    </row>
    <row r="36">
      <c r="A36" s="3">
        <v>21.0</v>
      </c>
      <c r="B36" s="25">
        <f>Q36*'model - coho'!$G$9</f>
        <v>860.2605263</v>
      </c>
      <c r="C36" s="23">
        <f>O36*'model - coho'!$G$9*0.5</f>
        <v>281.0649145</v>
      </c>
      <c r="D36" s="23">
        <f>P36*'model - coho'!$G$9*0.5</f>
        <v>149.0653487</v>
      </c>
      <c r="E36" s="25">
        <f>C36*'model - coho'!$C$2</f>
        <v>702662.2863</v>
      </c>
      <c r="F36" s="25">
        <f>D36*'model - coho'!$C$3</f>
        <v>670794.069</v>
      </c>
      <c r="G36" s="10"/>
      <c r="H36" s="10">
        <f>C36*'model - coho'!$C$2+D36*'model - coho'!$C$3</f>
        <v>1373456.355</v>
      </c>
      <c r="I36" s="10">
        <f t="shared" ref="I36:K36" si="81">H36*T36</f>
        <v>109607.0298</v>
      </c>
      <c r="J36" s="10">
        <f t="shared" si="81"/>
        <v>84927.84485</v>
      </c>
      <c r="K36" s="10">
        <f t="shared" si="81"/>
        <v>33773.32855</v>
      </c>
      <c r="L36" s="10">
        <f t="shared" si="21"/>
        <v>34694.86161</v>
      </c>
      <c r="M36" s="10">
        <f t="shared" si="25"/>
        <v>5342.355333</v>
      </c>
      <c r="N36" s="10">
        <f>M35*Y35*'model - coho'!$C$6</f>
        <v>1249.177398</v>
      </c>
      <c r="O36" s="10">
        <f>M35*Y35*'model - coho'!$C$5</f>
        <v>1873.766097</v>
      </c>
      <c r="P36" s="10">
        <f t="shared" si="29"/>
        <v>993.7689911</v>
      </c>
      <c r="Q36" s="10">
        <f t="shared" si="30"/>
        <v>2867.535088</v>
      </c>
      <c r="R36" s="10">
        <f>Q36*'model - coho'!$C$8</f>
        <v>1147.014035</v>
      </c>
      <c r="T36" s="26">
        <f t="shared" si="11"/>
        <v>0.07980379527</v>
      </c>
      <c r="U36" s="26">
        <f t="shared" si="12"/>
        <v>0.7748393968</v>
      </c>
      <c r="V36" s="26">
        <f t="shared" si="13"/>
        <v>0.3976708536</v>
      </c>
      <c r="W36" s="26">
        <f t="shared" si="14"/>
        <v>0.5804716408</v>
      </c>
      <c r="X36" s="26">
        <f t="shared" si="15"/>
        <v>0.2132599702</v>
      </c>
      <c r="Y36" s="26">
        <f t="shared" si="16"/>
        <v>0.6010073861</v>
      </c>
      <c r="Z36" s="26">
        <f t="shared" si="17"/>
        <v>0.6010073861</v>
      </c>
      <c r="AA36" s="26"/>
      <c r="AB36" s="26"/>
      <c r="AC36" s="26">
        <f>(AT36)*(AL36*'model - coho'!$H$3*0.5)</f>
        <v>-0.02019620473</v>
      </c>
      <c r="AD36" s="26">
        <f>(AU36)*(AM36*'model - coho'!$H$4*0.5)</f>
        <v>-0.02516060323</v>
      </c>
      <c r="AE36" s="26">
        <f>(AV36)*(AN36*'model - coho'!$H$5*0.5)</f>
        <v>-0.002329146409</v>
      </c>
      <c r="AF36" s="26">
        <f>(AW36)*(AO36*'model - coho'!$H$6*0.5)</f>
        <v>-0.01952835922</v>
      </c>
      <c r="AG36" s="26">
        <f>(AX36)*(AP36*'model - coho'!$H$7*0.5)</f>
        <v>0.01325997023</v>
      </c>
      <c r="AH36" s="26">
        <f>(AY36)*(AQ36*'model - coho'!$H$8*0.5)</f>
        <v>0.001007386052</v>
      </c>
      <c r="AI36" s="26">
        <f>(AZ36)*(AR36*'model - coho'!$H$9*0.5)</f>
        <v>0</v>
      </c>
      <c r="AL36" s="5">
        <f t="shared" ref="AL36:AQ36" si="82">RAND()</f>
        <v>0.8078481891</v>
      </c>
      <c r="AM36" s="5">
        <f t="shared" si="82"/>
        <v>0.6290150808</v>
      </c>
      <c r="AN36" s="5">
        <f t="shared" si="82"/>
        <v>0.1164573205</v>
      </c>
      <c r="AO36" s="5">
        <f t="shared" si="82"/>
        <v>0.6509453073</v>
      </c>
      <c r="AP36" s="5">
        <f t="shared" si="82"/>
        <v>0.2651994047</v>
      </c>
      <c r="AQ36" s="5">
        <f t="shared" si="82"/>
        <v>0.03357953507</v>
      </c>
      <c r="AT36" s="5">
        <f t="shared" ref="AT36:AY36" si="83">if(RAND()&lt;0.5,-1,1)</f>
        <v>-1</v>
      </c>
      <c r="AU36" s="5">
        <f t="shared" si="83"/>
        <v>-1</v>
      </c>
      <c r="AV36" s="5">
        <f t="shared" si="83"/>
        <v>-1</v>
      </c>
      <c r="AW36" s="5">
        <f t="shared" si="83"/>
        <v>-1</v>
      </c>
      <c r="AX36" s="5">
        <f t="shared" si="83"/>
        <v>1</v>
      </c>
      <c r="AY36" s="5">
        <f t="shared" si="83"/>
        <v>1</v>
      </c>
    </row>
    <row r="37">
      <c r="A37" s="3">
        <v>22.0</v>
      </c>
      <c r="B37" s="25">
        <f>Q37*'model - coho'!$G$9</f>
        <v>803.1725553</v>
      </c>
      <c r="C37" s="23">
        <f>O37*'model - coho'!$G$9*0.5</f>
        <v>288.9715512</v>
      </c>
      <c r="D37" s="23">
        <f>P37*'model - coho'!$G$9*0.5</f>
        <v>112.6147264</v>
      </c>
      <c r="E37" s="25">
        <f>C37*'model - coho'!$C$2</f>
        <v>722428.8781</v>
      </c>
      <c r="F37" s="25">
        <f>D37*'model - coho'!$C$3</f>
        <v>506766.2687</v>
      </c>
      <c r="G37" s="10"/>
      <c r="H37" s="10">
        <f>C37*'model - coho'!$C$2+D37*'model - coho'!$C$3</f>
        <v>1229195.147</v>
      </c>
      <c r="I37" s="10">
        <f t="shared" ref="I37:K37" si="84">H37*T37</f>
        <v>100493.0177</v>
      </c>
      <c r="J37" s="10">
        <f t="shared" si="84"/>
        <v>82965.95347</v>
      </c>
      <c r="K37" s="10">
        <f t="shared" si="84"/>
        <v>34803.82779</v>
      </c>
      <c r="L37" s="10">
        <f t="shared" si="21"/>
        <v>19604.45944</v>
      </c>
      <c r="M37" s="10">
        <f t="shared" si="25"/>
        <v>7399.025154</v>
      </c>
      <c r="N37" s="10">
        <f>M36*Y36*'model - coho'!$C$6</f>
        <v>1284.318006</v>
      </c>
      <c r="O37" s="10">
        <f>M36*Y36*'model - coho'!$C$5</f>
        <v>1926.477008</v>
      </c>
      <c r="P37" s="10">
        <f t="shared" si="29"/>
        <v>750.7648426</v>
      </c>
      <c r="Q37" s="10">
        <f t="shared" si="30"/>
        <v>2677.241851</v>
      </c>
      <c r="R37" s="10">
        <f>Q37*'model - coho'!$C$8</f>
        <v>1070.89674</v>
      </c>
      <c r="T37" s="26">
        <f t="shared" si="11"/>
        <v>0.08175513704</v>
      </c>
      <c r="U37" s="26">
        <f t="shared" si="12"/>
        <v>0.8255892338</v>
      </c>
      <c r="V37" s="26">
        <f t="shared" si="13"/>
        <v>0.419495303</v>
      </c>
      <c r="W37" s="26">
        <f t="shared" si="14"/>
        <v>0.5931356082</v>
      </c>
      <c r="X37" s="26">
        <f t="shared" si="15"/>
        <v>0.1912916934</v>
      </c>
      <c r="Y37" s="26">
        <f t="shared" si="16"/>
        <v>0.5829146743</v>
      </c>
      <c r="Z37" s="26">
        <f t="shared" si="17"/>
        <v>0.5829146743</v>
      </c>
      <c r="AA37" s="26"/>
      <c r="AB37" s="26"/>
      <c r="AC37" s="26">
        <f>(AT37)*(AL37*'model - coho'!$H$3*0.5)</f>
        <v>-0.01824486296</v>
      </c>
      <c r="AD37" s="26">
        <f>(AU37)*(AM37*'model - coho'!$H$4*0.5)</f>
        <v>0.02558923381</v>
      </c>
      <c r="AE37" s="26">
        <f>(AV37)*(AN37*'model - coho'!$H$5*0.5)</f>
        <v>0.01949530296</v>
      </c>
      <c r="AF37" s="26">
        <f>(AW37)*(AO37*'model - coho'!$H$6*0.5)</f>
        <v>-0.006864391776</v>
      </c>
      <c r="AG37" s="26">
        <f>(AX37)*(AP37*'model - coho'!$H$7*0.5)</f>
        <v>-0.008708306593</v>
      </c>
      <c r="AH37" s="26">
        <f>(AY37)*(AQ37*'model - coho'!$H$8*0.5)</f>
        <v>-0.01708532566</v>
      </c>
      <c r="AI37" s="26">
        <f>(AZ37)*(AR37*'model - coho'!$H$9*0.5)</f>
        <v>0</v>
      </c>
      <c r="AL37" s="5">
        <f t="shared" ref="AL37:AQ37" si="85">RAND()</f>
        <v>0.7297945184</v>
      </c>
      <c r="AM37" s="5">
        <f t="shared" si="85"/>
        <v>0.6397308452</v>
      </c>
      <c r="AN37" s="5">
        <f t="shared" si="85"/>
        <v>0.9747651481</v>
      </c>
      <c r="AO37" s="5">
        <f t="shared" si="85"/>
        <v>0.2288130592</v>
      </c>
      <c r="AP37" s="5">
        <f t="shared" si="85"/>
        <v>0.1741661319</v>
      </c>
      <c r="AQ37" s="5">
        <f t="shared" si="85"/>
        <v>0.5695108554</v>
      </c>
      <c r="AT37" s="5">
        <f t="shared" ref="AT37:AY37" si="86">if(RAND()&lt;0.5,-1,1)</f>
        <v>-1</v>
      </c>
      <c r="AU37" s="5">
        <f t="shared" si="86"/>
        <v>1</v>
      </c>
      <c r="AV37" s="5">
        <f t="shared" si="86"/>
        <v>1</v>
      </c>
      <c r="AW37" s="5">
        <f t="shared" si="86"/>
        <v>-1</v>
      </c>
      <c r="AX37" s="5">
        <f t="shared" si="86"/>
        <v>-1</v>
      </c>
      <c r="AY37" s="5">
        <f t="shared" si="86"/>
        <v>-1</v>
      </c>
    </row>
    <row r="38">
      <c r="A38" s="3">
        <v>23.0</v>
      </c>
      <c r="B38" s="25">
        <f>Q38*'model - coho'!$G$9</f>
        <v>1000.934404</v>
      </c>
      <c r="C38" s="23">
        <f>O38*'model - coho'!$G$9*0.5</f>
        <v>388.1700304</v>
      </c>
      <c r="D38" s="23">
        <f>P38*'model - coho'!$G$9*0.5</f>
        <v>112.2971718</v>
      </c>
      <c r="E38" s="25">
        <f>C38*'model - coho'!$C$2</f>
        <v>970425.076</v>
      </c>
      <c r="F38" s="25">
        <f>D38*'model - coho'!$C$3</f>
        <v>505337.2731</v>
      </c>
      <c r="G38" s="10"/>
      <c r="H38" s="10">
        <f>C38*'model - coho'!$C$2+D38*'model - coho'!$C$3</f>
        <v>1475762.349</v>
      </c>
      <c r="I38" s="10">
        <f t="shared" ref="I38:K38" si="87">H38*T38</f>
        <v>184132.1625</v>
      </c>
      <c r="J38" s="10">
        <f t="shared" si="87"/>
        <v>143274.1948</v>
      </c>
      <c r="K38" s="10">
        <f t="shared" si="87"/>
        <v>58785.1652</v>
      </c>
      <c r="L38" s="10">
        <f t="shared" si="21"/>
        <v>20643.38956</v>
      </c>
      <c r="M38" s="10">
        <f t="shared" si="25"/>
        <v>3750.170245</v>
      </c>
      <c r="N38" s="10">
        <f>M37*Y37*'model - coho'!$C$6</f>
        <v>1725.200135</v>
      </c>
      <c r="O38" s="10">
        <f>M37*Y37*'model - coho'!$C$5</f>
        <v>2587.800203</v>
      </c>
      <c r="P38" s="10">
        <f t="shared" si="29"/>
        <v>748.647812</v>
      </c>
      <c r="Q38" s="10">
        <f t="shared" si="30"/>
        <v>3336.448015</v>
      </c>
      <c r="R38" s="10">
        <f>Q38*'model - coho'!$C$8</f>
        <v>1334.579206</v>
      </c>
      <c r="T38" s="26">
        <f t="shared" si="11"/>
        <v>0.124770877</v>
      </c>
      <c r="U38" s="26">
        <f t="shared" si="12"/>
        <v>0.7781052093</v>
      </c>
      <c r="V38" s="26">
        <f t="shared" si="13"/>
        <v>0.4102983463</v>
      </c>
      <c r="W38" s="26">
        <f t="shared" si="14"/>
        <v>0.620397927</v>
      </c>
      <c r="X38" s="26">
        <f t="shared" si="15"/>
        <v>0.2493038521</v>
      </c>
      <c r="Y38" s="26">
        <f t="shared" si="16"/>
        <v>0.597763651</v>
      </c>
      <c r="Z38" s="26">
        <f t="shared" si="17"/>
        <v>0.597763651</v>
      </c>
      <c r="AA38" s="26"/>
      <c r="AB38" s="26"/>
      <c r="AC38" s="26">
        <f>(AT38)*(AL38*'model - coho'!$H$3*0.5)</f>
        <v>0.02477087696</v>
      </c>
      <c r="AD38" s="26">
        <f>(AU38)*(AM38*'model - coho'!$H$4*0.5)</f>
        <v>-0.02189479074</v>
      </c>
      <c r="AE38" s="26">
        <f>(AV38)*(AN38*'model - coho'!$H$5*0.5)</f>
        <v>0.01029834627</v>
      </c>
      <c r="AF38" s="26">
        <f>(AW38)*(AO38*'model - coho'!$H$6*0.5)</f>
        <v>0.02039792698</v>
      </c>
      <c r="AG38" s="26">
        <f>(AX38)*(AP38*'model - coho'!$H$7*0.5)</f>
        <v>0.04930385212</v>
      </c>
      <c r="AH38" s="26">
        <f>(AY38)*(AQ38*'model - coho'!$H$8*0.5)</f>
        <v>-0.002236348959</v>
      </c>
      <c r="AI38" s="26">
        <f>(AZ38)*(AR38*'model - coho'!$H$9*0.5)</f>
        <v>0</v>
      </c>
      <c r="AL38" s="5">
        <f t="shared" ref="AL38:AQ38" si="88">RAND()</f>
        <v>0.9908350785</v>
      </c>
      <c r="AM38" s="5">
        <f t="shared" si="88"/>
        <v>0.5473697686</v>
      </c>
      <c r="AN38" s="5">
        <f t="shared" si="88"/>
        <v>0.5149173137</v>
      </c>
      <c r="AO38" s="5">
        <f t="shared" si="88"/>
        <v>0.6799308994</v>
      </c>
      <c r="AP38" s="5">
        <f t="shared" si="88"/>
        <v>0.9860770424</v>
      </c>
      <c r="AQ38" s="5">
        <f t="shared" si="88"/>
        <v>0.0745449653</v>
      </c>
      <c r="AT38" s="5">
        <f t="shared" ref="AT38:AY38" si="89">if(RAND()&lt;0.5,-1,1)</f>
        <v>1</v>
      </c>
      <c r="AU38" s="5">
        <f t="shared" si="89"/>
        <v>-1</v>
      </c>
      <c r="AV38" s="5">
        <f t="shared" si="89"/>
        <v>1</v>
      </c>
      <c r="AW38" s="5">
        <f t="shared" si="89"/>
        <v>1</v>
      </c>
      <c r="AX38" s="5">
        <f t="shared" si="89"/>
        <v>1</v>
      </c>
      <c r="AY38" s="5">
        <f t="shared" si="89"/>
        <v>-1</v>
      </c>
    </row>
    <row r="39">
      <c r="A39" s="3">
        <v>24.0</v>
      </c>
      <c r="B39" s="25">
        <f>Q39*'model - coho'!$G$9</f>
        <v>712.8873618</v>
      </c>
      <c r="C39" s="23">
        <f>O39*'model - coho'!$G$9*0.5</f>
        <v>201.7543912</v>
      </c>
      <c r="D39" s="23">
        <f>P39*'model - coho'!$G$9*0.5</f>
        <v>154.6892897</v>
      </c>
      <c r="E39" s="25">
        <f>C39*'model - coho'!$C$2</f>
        <v>504385.9779</v>
      </c>
      <c r="F39" s="25">
        <f>D39*'model - coho'!$C$3</f>
        <v>696101.8038</v>
      </c>
      <c r="G39" s="10"/>
      <c r="H39" s="10">
        <f>C39*'model - coho'!$C$2+D39*'model - coho'!$C$3</f>
        <v>1200487.782</v>
      </c>
      <c r="I39" s="10">
        <f t="shared" ref="I39:K39" si="90">H39*T39</f>
        <v>134667.4874</v>
      </c>
      <c r="J39" s="10">
        <f t="shared" si="90"/>
        <v>107524.7599</v>
      </c>
      <c r="K39" s="10">
        <f t="shared" si="90"/>
        <v>42518.92168</v>
      </c>
      <c r="L39" s="10">
        <f t="shared" si="21"/>
        <v>36470.19463</v>
      </c>
      <c r="M39" s="10">
        <f t="shared" si="25"/>
        <v>5146.476539</v>
      </c>
      <c r="N39" s="10">
        <f>M38*Y38*'model - coho'!$C$6</f>
        <v>896.686183</v>
      </c>
      <c r="O39" s="10">
        <f>M38*Y38*'model - coho'!$C$5</f>
        <v>1345.029274</v>
      </c>
      <c r="P39" s="10">
        <f t="shared" si="29"/>
        <v>1031.261932</v>
      </c>
      <c r="Q39" s="10">
        <f t="shared" si="30"/>
        <v>2376.291206</v>
      </c>
      <c r="R39" s="10">
        <f>Q39*'model - coho'!$C$8</f>
        <v>950.5164824</v>
      </c>
      <c r="T39" s="26">
        <f t="shared" si="11"/>
        <v>0.1121773078</v>
      </c>
      <c r="U39" s="26">
        <f t="shared" si="12"/>
        <v>0.7984463212</v>
      </c>
      <c r="V39" s="26">
        <f t="shared" si="13"/>
        <v>0.3954337746</v>
      </c>
      <c r="W39" s="26">
        <f t="shared" si="14"/>
        <v>0.5846734916</v>
      </c>
      <c r="X39" s="26">
        <f t="shared" si="15"/>
        <v>0.1690588349</v>
      </c>
      <c r="Y39" s="26">
        <f t="shared" si="16"/>
        <v>0.6214048547</v>
      </c>
      <c r="Z39" s="26">
        <f t="shared" si="17"/>
        <v>0.6214048547</v>
      </c>
      <c r="AA39" s="26"/>
      <c r="AB39" s="26"/>
      <c r="AC39" s="26">
        <f>(AT39)*(AL39*'model - coho'!$H$3*0.5)</f>
        <v>0.01217730783</v>
      </c>
      <c r="AD39" s="26">
        <f>(AU39)*(AM39*'model - coho'!$H$4*0.5)</f>
        <v>-0.001553678847</v>
      </c>
      <c r="AE39" s="26">
        <f>(AV39)*(AN39*'model - coho'!$H$5*0.5)</f>
        <v>-0.004566225422</v>
      </c>
      <c r="AF39" s="26">
        <f>(AW39)*(AO39*'model - coho'!$H$6*0.5)</f>
        <v>-0.01532650837</v>
      </c>
      <c r="AG39" s="26">
        <f>(AX39)*(AP39*'model - coho'!$H$7*0.5)</f>
        <v>-0.03094116515</v>
      </c>
      <c r="AH39" s="26">
        <f>(AY39)*(AQ39*'model - coho'!$H$8*0.5)</f>
        <v>0.02140485471</v>
      </c>
      <c r="AI39" s="26">
        <f>(AZ39)*(AR39*'model - coho'!$H$9*0.5)</f>
        <v>0</v>
      </c>
      <c r="AL39" s="5">
        <f t="shared" ref="AL39:AQ39" si="91">RAND()</f>
        <v>0.4870923134</v>
      </c>
      <c r="AM39" s="5">
        <f t="shared" si="91"/>
        <v>0.03884197118</v>
      </c>
      <c r="AN39" s="5">
        <f t="shared" si="91"/>
        <v>0.2283112711</v>
      </c>
      <c r="AO39" s="5">
        <f t="shared" si="91"/>
        <v>0.5108836123</v>
      </c>
      <c r="AP39" s="5">
        <f t="shared" si="91"/>
        <v>0.618823303</v>
      </c>
      <c r="AQ39" s="5">
        <f t="shared" si="91"/>
        <v>0.713495157</v>
      </c>
      <c r="AT39" s="5">
        <f t="shared" ref="AT39:AY39" si="92">if(RAND()&lt;0.5,-1,1)</f>
        <v>1</v>
      </c>
      <c r="AU39" s="5">
        <f t="shared" si="92"/>
        <v>-1</v>
      </c>
      <c r="AV39" s="5">
        <f t="shared" si="92"/>
        <v>-1</v>
      </c>
      <c r="AW39" s="5">
        <f t="shared" si="92"/>
        <v>-1</v>
      </c>
      <c r="AX39" s="5">
        <f t="shared" si="92"/>
        <v>-1</v>
      </c>
      <c r="AY39" s="5">
        <f t="shared" si="92"/>
        <v>1</v>
      </c>
    </row>
    <row r="40">
      <c r="A40" s="3">
        <v>25.0</v>
      </c>
      <c r="B40" s="25">
        <f>Q40*'model - coho'!$G$9</f>
        <v>742.8097352</v>
      </c>
      <c r="C40" s="23">
        <f>O40*'model - coho'!$G$9*0.5</f>
        <v>287.8240955</v>
      </c>
      <c r="D40" s="23">
        <f>P40*'model - coho'!$G$9*0.5</f>
        <v>83.58077209</v>
      </c>
      <c r="E40" s="25">
        <f>C40*'model - coho'!$C$2</f>
        <v>719560.2388</v>
      </c>
      <c r="F40" s="25">
        <f>D40*'model - coho'!$C$3</f>
        <v>376113.4744</v>
      </c>
      <c r="G40" s="10"/>
      <c r="H40" s="10">
        <f>C40*'model - coho'!$C$2+D40*'model - coho'!$C$3</f>
        <v>1095673.713</v>
      </c>
      <c r="I40" s="10">
        <f t="shared" ref="I40:K40" si="93">H40*T40</f>
        <v>99031.6695</v>
      </c>
      <c r="J40" s="10">
        <f t="shared" si="93"/>
        <v>76688.14696</v>
      </c>
      <c r="K40" s="10">
        <f t="shared" si="93"/>
        <v>31573.69782</v>
      </c>
      <c r="L40" s="10">
        <f t="shared" si="21"/>
        <v>24859.6864</v>
      </c>
      <c r="M40" s="10">
        <f t="shared" si="25"/>
        <v>6165.60861</v>
      </c>
      <c r="N40" s="10">
        <f>M39*Y39*'model - coho'!$C$6</f>
        <v>1279.218202</v>
      </c>
      <c r="O40" s="10">
        <f>M39*Y39*'model - coho'!$C$5</f>
        <v>1918.827303</v>
      </c>
      <c r="P40" s="10">
        <f t="shared" si="29"/>
        <v>557.2051473</v>
      </c>
      <c r="Q40" s="10">
        <f t="shared" si="30"/>
        <v>2476.032451</v>
      </c>
      <c r="R40" s="10">
        <f>Q40*'model - coho'!$C$8</f>
        <v>990.4129803</v>
      </c>
      <c r="T40" s="26">
        <f t="shared" si="11"/>
        <v>0.0903842707</v>
      </c>
      <c r="U40" s="26">
        <f t="shared" si="12"/>
        <v>0.7743800276</v>
      </c>
      <c r="V40" s="26">
        <f t="shared" si="13"/>
        <v>0.4117154876</v>
      </c>
      <c r="W40" s="26">
        <f t="shared" si="14"/>
        <v>0.6146476327</v>
      </c>
      <c r="X40" s="26">
        <f t="shared" si="15"/>
        <v>0.1604241652</v>
      </c>
      <c r="Y40" s="26">
        <f t="shared" si="16"/>
        <v>0.610744359</v>
      </c>
      <c r="Z40" s="26">
        <f t="shared" si="17"/>
        <v>0.610744359</v>
      </c>
      <c r="AA40" s="26"/>
      <c r="AB40" s="26"/>
      <c r="AC40" s="26">
        <f>(AT40)*(AL40*'model - coho'!$H$3*0.5)</f>
        <v>-0.009615729298</v>
      </c>
      <c r="AD40" s="26">
        <f>(AU40)*(AM40*'model - coho'!$H$4*0.5)</f>
        <v>-0.02561997237</v>
      </c>
      <c r="AE40" s="26">
        <f>(AV40)*(AN40*'model - coho'!$H$5*0.5)</f>
        <v>0.01171548761</v>
      </c>
      <c r="AF40" s="26">
        <f>(AW40)*(AO40*'model - coho'!$H$6*0.5)</f>
        <v>0.01464763274</v>
      </c>
      <c r="AG40" s="26">
        <f>(AX40)*(AP40*'model - coho'!$H$7*0.5)</f>
        <v>-0.0395758348</v>
      </c>
      <c r="AH40" s="26">
        <f>(AY40)*(AQ40*'model - coho'!$H$8*0.5)</f>
        <v>0.01074435897</v>
      </c>
      <c r="AI40" s="26">
        <f>(AZ40)*(AR40*'model - coho'!$H$9*0.5)</f>
        <v>0</v>
      </c>
      <c r="AL40" s="5">
        <f t="shared" ref="AL40:AQ40" si="94">RAND()</f>
        <v>0.3846291719</v>
      </c>
      <c r="AM40" s="5">
        <f t="shared" si="94"/>
        <v>0.6404993093</v>
      </c>
      <c r="AN40" s="5">
        <f t="shared" si="94"/>
        <v>0.5857743804</v>
      </c>
      <c r="AO40" s="5">
        <f t="shared" si="94"/>
        <v>0.4882544246</v>
      </c>
      <c r="AP40" s="5">
        <f t="shared" si="94"/>
        <v>0.791516696</v>
      </c>
      <c r="AQ40" s="5">
        <f t="shared" si="94"/>
        <v>0.358145299</v>
      </c>
      <c r="AT40" s="5">
        <f t="shared" ref="AT40:AY40" si="95">if(RAND()&lt;0.5,-1,1)</f>
        <v>-1</v>
      </c>
      <c r="AU40" s="5">
        <f t="shared" si="95"/>
        <v>-1</v>
      </c>
      <c r="AV40" s="5">
        <f t="shared" si="95"/>
        <v>1</v>
      </c>
      <c r="AW40" s="5">
        <f t="shared" si="95"/>
        <v>1</v>
      </c>
      <c r="AX40" s="5">
        <f t="shared" si="95"/>
        <v>-1</v>
      </c>
      <c r="AY40" s="5">
        <f t="shared" si="95"/>
        <v>1</v>
      </c>
    </row>
    <row r="41">
      <c r="A41" s="3">
        <v>26.0</v>
      </c>
      <c r="B41" s="25">
        <f>Q41*'model - coho'!$G$9</f>
        <v>912.1925124</v>
      </c>
      <c r="C41" s="23">
        <f>O41*'model - coho'!$G$9*0.5</f>
        <v>338.9049611</v>
      </c>
      <c r="D41" s="23">
        <f>P41*'model - coho'!$G$9*0.5</f>
        <v>117.1912951</v>
      </c>
      <c r="E41" s="25">
        <f>C41*'model - coho'!$C$2</f>
        <v>847262.4026</v>
      </c>
      <c r="F41" s="25">
        <f>D41*'model - coho'!$C$3</f>
        <v>527360.8281</v>
      </c>
      <c r="G41" s="10"/>
      <c r="H41" s="10">
        <f>C41*'model - coho'!$C$2+D41*'model - coho'!$C$3</f>
        <v>1374623.231</v>
      </c>
      <c r="I41" s="10">
        <f t="shared" ref="I41:K41" si="96">H41*T41</f>
        <v>113758.8997</v>
      </c>
      <c r="J41" s="10">
        <f t="shared" si="96"/>
        <v>88665.74575</v>
      </c>
      <c r="K41" s="10">
        <f t="shared" si="96"/>
        <v>34235.54015</v>
      </c>
      <c r="L41" s="10">
        <f t="shared" si="21"/>
        <v>19406.69862</v>
      </c>
      <c r="M41" s="10">
        <f t="shared" si="25"/>
        <v>3988.094438</v>
      </c>
      <c r="N41" s="10">
        <f>M40*Y40*'model - coho'!$C$6</f>
        <v>1506.244271</v>
      </c>
      <c r="O41" s="10">
        <f>M40*Y40*'model - coho'!$C$5</f>
        <v>2259.366407</v>
      </c>
      <c r="P41" s="10">
        <f t="shared" si="29"/>
        <v>781.275301</v>
      </c>
      <c r="Q41" s="10">
        <f t="shared" si="30"/>
        <v>3040.641708</v>
      </c>
      <c r="R41" s="10">
        <f>Q41*'model - coho'!$C$8</f>
        <v>1216.256683</v>
      </c>
      <c r="T41" s="26">
        <f t="shared" si="11"/>
        <v>0.08275642167</v>
      </c>
      <c r="U41" s="26">
        <f t="shared" si="12"/>
        <v>0.7794181023</v>
      </c>
      <c r="V41" s="26">
        <f t="shared" si="13"/>
        <v>0.3861191248</v>
      </c>
      <c r="W41" s="26">
        <f t="shared" si="14"/>
        <v>0.6130995265</v>
      </c>
      <c r="X41" s="26">
        <f t="shared" si="15"/>
        <v>0.2440894713</v>
      </c>
      <c r="Y41" s="26">
        <f t="shared" si="16"/>
        <v>0.5850662306</v>
      </c>
      <c r="Z41" s="26">
        <f t="shared" si="17"/>
        <v>0.5850662306</v>
      </c>
      <c r="AA41" s="26"/>
      <c r="AB41" s="26"/>
      <c r="AC41" s="26">
        <f>(AT41)*(AL41*'model - coho'!$H$3*0.5)</f>
        <v>-0.01724357833</v>
      </c>
      <c r="AD41" s="26">
        <f>(AU41)*(AM41*'model - coho'!$H$4*0.5)</f>
        <v>-0.02058189765</v>
      </c>
      <c r="AE41" s="26">
        <f>(AV41)*(AN41*'model - coho'!$H$5*0.5)</f>
        <v>-0.01388087524</v>
      </c>
      <c r="AF41" s="26">
        <f>(AW41)*(AO41*'model - coho'!$H$6*0.5)</f>
        <v>0.01309952648</v>
      </c>
      <c r="AG41" s="26">
        <f>(AX41)*(AP41*'model - coho'!$H$7*0.5)</f>
        <v>0.04408947134</v>
      </c>
      <c r="AH41" s="26">
        <f>(AY41)*(AQ41*'model - coho'!$H$8*0.5)</f>
        <v>-0.01493376937</v>
      </c>
      <c r="AI41" s="26">
        <f>(AZ41)*(AR41*'model - coho'!$H$9*0.5)</f>
        <v>0</v>
      </c>
      <c r="AL41" s="5">
        <f t="shared" ref="AL41:AQ41" si="97">RAND()</f>
        <v>0.689743133</v>
      </c>
      <c r="AM41" s="5">
        <f t="shared" si="97"/>
        <v>0.5145474414</v>
      </c>
      <c r="AN41" s="5">
        <f t="shared" si="97"/>
        <v>0.6940437621</v>
      </c>
      <c r="AO41" s="5">
        <f t="shared" si="97"/>
        <v>0.4366508828</v>
      </c>
      <c r="AP41" s="5">
        <f t="shared" si="97"/>
        <v>0.8817894267</v>
      </c>
      <c r="AQ41" s="5">
        <f t="shared" si="97"/>
        <v>0.4977923123</v>
      </c>
      <c r="AT41" s="5">
        <f t="shared" ref="AT41:AY41" si="98">if(RAND()&lt;0.5,-1,1)</f>
        <v>-1</v>
      </c>
      <c r="AU41" s="5">
        <f t="shared" si="98"/>
        <v>-1</v>
      </c>
      <c r="AV41" s="5">
        <f t="shared" si="98"/>
        <v>-1</v>
      </c>
      <c r="AW41" s="5">
        <f t="shared" si="98"/>
        <v>1</v>
      </c>
      <c r="AX41" s="5">
        <f t="shared" si="98"/>
        <v>1</v>
      </c>
      <c r="AY41" s="5">
        <f t="shared" si="98"/>
        <v>-1</v>
      </c>
    </row>
    <row r="42">
      <c r="A42" s="3">
        <v>27.0</v>
      </c>
      <c r="B42" s="25">
        <f>Q42*'model - coho'!$G$9</f>
        <v>684.3696859</v>
      </c>
      <c r="C42" s="23">
        <f>O42*'model - coho'!$G$9*0.5</f>
        <v>209.9969442</v>
      </c>
      <c r="D42" s="23">
        <f>P42*'model - coho'!$G$9*0.5</f>
        <v>132.1878987</v>
      </c>
      <c r="E42" s="25">
        <f>C42*'model - coho'!$C$2</f>
        <v>524992.3605</v>
      </c>
      <c r="F42" s="25">
        <f>D42*'model - coho'!$C$3</f>
        <v>594845.5443</v>
      </c>
      <c r="G42" s="10"/>
      <c r="H42" s="10">
        <f>C42*'model - coho'!$C$2+D42*'model - coho'!$C$3</f>
        <v>1119837.905</v>
      </c>
      <c r="I42" s="10">
        <f t="shared" ref="I42:K42" si="99">H42*T42</f>
        <v>123146.8027</v>
      </c>
      <c r="J42" s="10">
        <f t="shared" si="99"/>
        <v>94967.71592</v>
      </c>
      <c r="K42" s="10">
        <f t="shared" si="99"/>
        <v>37954.61242</v>
      </c>
      <c r="L42" s="10">
        <f t="shared" si="21"/>
        <v>20989.79345</v>
      </c>
      <c r="M42" s="10">
        <f t="shared" si="25"/>
        <v>4736.970807</v>
      </c>
      <c r="N42" s="10">
        <f>M41*Y41*'model - coho'!$C$6</f>
        <v>933.319752</v>
      </c>
      <c r="O42" s="10">
        <f>M41*Y41*'model - coho'!$C$5</f>
        <v>1399.979628</v>
      </c>
      <c r="P42" s="10">
        <f t="shared" si="29"/>
        <v>881.2526583</v>
      </c>
      <c r="Q42" s="10">
        <f t="shared" si="30"/>
        <v>2281.232286</v>
      </c>
      <c r="R42" s="10">
        <f>Q42*'model - coho'!$C$8</f>
        <v>912.4929145</v>
      </c>
      <c r="T42" s="26">
        <f t="shared" si="11"/>
        <v>0.1099684179</v>
      </c>
      <c r="U42" s="26">
        <f t="shared" si="12"/>
        <v>0.7711748403</v>
      </c>
      <c r="V42" s="26">
        <f t="shared" si="13"/>
        <v>0.3996580527</v>
      </c>
      <c r="W42" s="26">
        <f t="shared" si="14"/>
        <v>0.5730608066</v>
      </c>
      <c r="X42" s="26">
        <f t="shared" si="15"/>
        <v>0.2413378172</v>
      </c>
      <c r="Y42" s="26">
        <f t="shared" si="16"/>
        <v>0.6250884366</v>
      </c>
      <c r="Z42" s="26">
        <f t="shared" si="17"/>
        <v>0.6250884366</v>
      </c>
      <c r="AA42" s="26"/>
      <c r="AB42" s="26"/>
      <c r="AC42" s="26">
        <f>(AT42)*(AL42*'model - coho'!$H$3*0.5)</f>
        <v>0.009968417918</v>
      </c>
      <c r="AD42" s="26">
        <f>(AU42)*(AM42*'model - coho'!$H$4*0.5)</f>
        <v>-0.02882515967</v>
      </c>
      <c r="AE42" s="26">
        <f>(AV42)*(AN42*'model - coho'!$H$5*0.5)</f>
        <v>-0.0003419472864</v>
      </c>
      <c r="AF42" s="26">
        <f>(AW42)*(AO42*'model - coho'!$H$6*0.5)</f>
        <v>-0.02693919337</v>
      </c>
      <c r="AG42" s="26">
        <f>(AX42)*(AP42*'model - coho'!$H$7*0.5)</f>
        <v>0.0413378172</v>
      </c>
      <c r="AH42" s="26">
        <f>(AY42)*(AQ42*'model - coho'!$H$8*0.5)</f>
        <v>0.02508843657</v>
      </c>
      <c r="AI42" s="26">
        <f>(AZ42)*(AR42*'model - coho'!$H$9*0.5)</f>
        <v>0</v>
      </c>
      <c r="AL42" s="5">
        <f t="shared" ref="AL42:AQ42" si="100">RAND()</f>
        <v>0.3987367167</v>
      </c>
      <c r="AM42" s="5">
        <f t="shared" si="100"/>
        <v>0.7206289918</v>
      </c>
      <c r="AN42" s="5">
        <f t="shared" si="100"/>
        <v>0.01709736432</v>
      </c>
      <c r="AO42" s="5">
        <f t="shared" si="100"/>
        <v>0.8979731122</v>
      </c>
      <c r="AP42" s="5">
        <f t="shared" si="100"/>
        <v>0.826756344</v>
      </c>
      <c r="AQ42" s="5">
        <f t="shared" si="100"/>
        <v>0.8362812192</v>
      </c>
      <c r="AT42" s="5">
        <f t="shared" ref="AT42:AY42" si="101">if(RAND()&lt;0.5,-1,1)</f>
        <v>1</v>
      </c>
      <c r="AU42" s="5">
        <f t="shared" si="101"/>
        <v>-1</v>
      </c>
      <c r="AV42" s="5">
        <f t="shared" si="101"/>
        <v>-1</v>
      </c>
      <c r="AW42" s="5">
        <f t="shared" si="101"/>
        <v>-1</v>
      </c>
      <c r="AX42" s="5">
        <f t="shared" si="101"/>
        <v>1</v>
      </c>
      <c r="AY42" s="5">
        <f t="shared" si="101"/>
        <v>1</v>
      </c>
    </row>
    <row r="43">
      <c r="A43" s="3">
        <v>28.0</v>
      </c>
      <c r="B43" s="25">
        <f>Q43*'model - coho'!$G$9</f>
        <v>708.006837</v>
      </c>
      <c r="C43" s="23">
        <f>O43*'model - coho'!$G$9*0.5</f>
        <v>266.4923108</v>
      </c>
      <c r="D43" s="23">
        <f>P43*'model - coho'!$G$9*0.5</f>
        <v>87.51110769</v>
      </c>
      <c r="E43" s="25">
        <f>C43*'model - coho'!$C$2</f>
        <v>666230.777</v>
      </c>
      <c r="F43" s="25">
        <f>D43*'model - coho'!$C$3</f>
        <v>393799.9846</v>
      </c>
      <c r="G43" s="10"/>
      <c r="H43" s="10">
        <f>C43*'model - coho'!$C$2+D43*'model - coho'!$C$3</f>
        <v>1060030.762</v>
      </c>
      <c r="I43" s="10">
        <f t="shared" ref="I43:K43" si="102">H43*T43</f>
        <v>87548.54693</v>
      </c>
      <c r="J43" s="10">
        <f t="shared" si="102"/>
        <v>71490.27582</v>
      </c>
      <c r="K43" s="10">
        <f t="shared" si="102"/>
        <v>29005.04098</v>
      </c>
      <c r="L43" s="10">
        <f t="shared" si="21"/>
        <v>21750.30081</v>
      </c>
      <c r="M43" s="10">
        <f t="shared" si="25"/>
        <v>5065.630935</v>
      </c>
      <c r="N43" s="10">
        <f>M42*Y42*'model - coho'!$C$6</f>
        <v>1184.41027</v>
      </c>
      <c r="O43" s="10">
        <f>M42*Y42*'model - coho'!$C$5</f>
        <v>1776.615405</v>
      </c>
      <c r="P43" s="10">
        <f t="shared" si="29"/>
        <v>583.4073846</v>
      </c>
      <c r="Q43" s="10">
        <f t="shared" si="30"/>
        <v>2360.02279</v>
      </c>
      <c r="R43" s="10">
        <f>Q43*'model - coho'!$C$8</f>
        <v>944.009116</v>
      </c>
      <c r="T43" s="26">
        <f t="shared" si="11"/>
        <v>0.08259057199</v>
      </c>
      <c r="U43" s="26">
        <f t="shared" si="12"/>
        <v>0.8165786678</v>
      </c>
      <c r="V43" s="26">
        <f t="shared" si="13"/>
        <v>0.4057200877</v>
      </c>
      <c r="W43" s="26">
        <f t="shared" si="14"/>
        <v>0.5756502279</v>
      </c>
      <c r="X43" s="26">
        <f t="shared" si="15"/>
        <v>0.2368932374</v>
      </c>
      <c r="Y43" s="26">
        <f t="shared" si="16"/>
        <v>0.6039491747</v>
      </c>
      <c r="Z43" s="26">
        <f t="shared" si="17"/>
        <v>0.6039491747</v>
      </c>
      <c r="AA43" s="26"/>
      <c r="AB43" s="26"/>
      <c r="AC43" s="26">
        <f>(AT43)*(AL43*'model - coho'!$H$3*0.5)</f>
        <v>-0.01740942801</v>
      </c>
      <c r="AD43" s="26">
        <f>(AU43)*(AM43*'model - coho'!$H$4*0.5)</f>
        <v>0.01657866777</v>
      </c>
      <c r="AE43" s="26">
        <f>(AV43)*(AN43*'model - coho'!$H$5*0.5)</f>
        <v>0.005720087726</v>
      </c>
      <c r="AF43" s="26">
        <f>(AW43)*(AO43*'model - coho'!$H$6*0.5)</f>
        <v>-0.0243497721</v>
      </c>
      <c r="AG43" s="26">
        <f>(AX43)*(AP43*'model - coho'!$H$7*0.5)</f>
        <v>0.03689323742</v>
      </c>
      <c r="AH43" s="26">
        <f>(AY43)*(AQ43*'model - coho'!$H$8*0.5)</f>
        <v>0.003949174708</v>
      </c>
      <c r="AI43" s="26">
        <f>(AZ43)*(AR43*'model - coho'!$H$9*0.5)</f>
        <v>0</v>
      </c>
      <c r="AL43" s="5">
        <f t="shared" ref="AL43:AQ43" si="103">RAND()</f>
        <v>0.6963771204</v>
      </c>
      <c r="AM43" s="5">
        <f t="shared" si="103"/>
        <v>0.4144666942</v>
      </c>
      <c r="AN43" s="5">
        <f t="shared" si="103"/>
        <v>0.2860043863</v>
      </c>
      <c r="AO43" s="5">
        <f t="shared" si="103"/>
        <v>0.8116590701</v>
      </c>
      <c r="AP43" s="5">
        <f t="shared" si="103"/>
        <v>0.7378647484</v>
      </c>
      <c r="AQ43" s="5">
        <f t="shared" si="103"/>
        <v>0.1316391569</v>
      </c>
      <c r="AT43" s="5">
        <f t="shared" ref="AT43:AY43" si="104">if(RAND()&lt;0.5,-1,1)</f>
        <v>-1</v>
      </c>
      <c r="AU43" s="5">
        <f t="shared" si="104"/>
        <v>1</v>
      </c>
      <c r="AV43" s="5">
        <f t="shared" si="104"/>
        <v>1</v>
      </c>
      <c r="AW43" s="5">
        <f t="shared" si="104"/>
        <v>-1</v>
      </c>
      <c r="AX43" s="5">
        <f t="shared" si="104"/>
        <v>1</v>
      </c>
      <c r="AY43" s="5">
        <f t="shared" si="104"/>
        <v>1</v>
      </c>
    </row>
    <row r="44">
      <c r="A44" s="3">
        <v>29.0</v>
      </c>
      <c r="B44" s="25">
        <f>Q44*'model - coho'!$G$9</f>
        <v>765.2861337</v>
      </c>
      <c r="C44" s="23">
        <f>O44*'model - coho'!$G$9*0.5</f>
        <v>275.3445261</v>
      </c>
      <c r="D44" s="23">
        <f>P44*'model - coho'!$G$9*0.5</f>
        <v>107.2985408</v>
      </c>
      <c r="E44" s="25">
        <f>C44*'model - coho'!$C$2</f>
        <v>688361.3151</v>
      </c>
      <c r="F44" s="25">
        <f>D44*'model - coho'!$C$3</f>
        <v>482843.4336</v>
      </c>
      <c r="G44" s="10"/>
      <c r="H44" s="10">
        <f>C44*'model - coho'!$C$2+D44*'model - coho'!$C$3</f>
        <v>1171204.749</v>
      </c>
      <c r="I44" s="10">
        <f t="shared" ref="I44:K44" si="105">H44*T44</f>
        <v>95328.11366</v>
      </c>
      <c r="J44" s="10">
        <f t="shared" si="105"/>
        <v>72928.46598</v>
      </c>
      <c r="K44" s="10">
        <f t="shared" si="105"/>
        <v>29830.23841</v>
      </c>
      <c r="L44" s="10">
        <f t="shared" si="21"/>
        <v>16696.75845</v>
      </c>
      <c r="M44" s="10">
        <f t="shared" si="25"/>
        <v>5152.499173</v>
      </c>
      <c r="N44" s="10">
        <f>M43*Y43*'model - coho'!$C$6</f>
        <v>1223.753449</v>
      </c>
      <c r="O44" s="10">
        <f>M43*Y43*'model - coho'!$C$5</f>
        <v>1835.630174</v>
      </c>
      <c r="P44" s="10">
        <f t="shared" si="29"/>
        <v>715.3236053</v>
      </c>
      <c r="Q44" s="10">
        <f t="shared" si="30"/>
        <v>2550.953779</v>
      </c>
      <c r="R44" s="10">
        <f>Q44*'model - coho'!$C$8</f>
        <v>1020.381512</v>
      </c>
      <c r="T44" s="26">
        <f t="shared" si="11"/>
        <v>0.08139320965</v>
      </c>
      <c r="U44" s="26">
        <f t="shared" si="12"/>
        <v>0.7650257954</v>
      </c>
      <c r="V44" s="26">
        <f t="shared" si="13"/>
        <v>0.4090342229</v>
      </c>
      <c r="W44" s="26">
        <f t="shared" si="14"/>
        <v>0.6271497229</v>
      </c>
      <c r="X44" s="26">
        <f t="shared" si="15"/>
        <v>0.1578322279</v>
      </c>
      <c r="Y44" s="26">
        <f t="shared" si="16"/>
        <v>0.6295588133</v>
      </c>
      <c r="Z44" s="26">
        <f t="shared" si="17"/>
        <v>0.6295588133</v>
      </c>
      <c r="AA44" s="26"/>
      <c r="AB44" s="26"/>
      <c r="AC44" s="26">
        <f>(AT44)*(AL44*'model - coho'!$H$3*0.5)</f>
        <v>-0.01860679035</v>
      </c>
      <c r="AD44" s="26">
        <f>(AU44)*(AM44*'model - coho'!$H$4*0.5)</f>
        <v>-0.03497420456</v>
      </c>
      <c r="AE44" s="26">
        <f>(AV44)*(AN44*'model - coho'!$H$5*0.5)</f>
        <v>0.009034222898</v>
      </c>
      <c r="AF44" s="26">
        <f>(AW44)*(AO44*'model - coho'!$H$6*0.5)</f>
        <v>0.02714972295</v>
      </c>
      <c r="AG44" s="26">
        <f>(AX44)*(AP44*'model - coho'!$H$7*0.5)</f>
        <v>-0.04216777208</v>
      </c>
      <c r="AH44" s="26">
        <f>(AY44)*(AQ44*'model - coho'!$H$8*0.5)</f>
        <v>0.02955881326</v>
      </c>
      <c r="AI44" s="26">
        <f>(AZ44)*(AR44*'model - coho'!$H$9*0.5)</f>
        <v>0</v>
      </c>
      <c r="AL44" s="5">
        <f t="shared" ref="AL44:AQ44" si="106">RAND()</f>
        <v>0.7442716139</v>
      </c>
      <c r="AM44" s="5">
        <f t="shared" si="106"/>
        <v>0.8743551141</v>
      </c>
      <c r="AN44" s="5">
        <f t="shared" si="106"/>
        <v>0.4517111449</v>
      </c>
      <c r="AO44" s="5">
        <f t="shared" si="106"/>
        <v>0.904990765</v>
      </c>
      <c r="AP44" s="5">
        <f t="shared" si="106"/>
        <v>0.8433554416</v>
      </c>
      <c r="AQ44" s="5">
        <f t="shared" si="106"/>
        <v>0.9852937753</v>
      </c>
      <c r="AT44" s="5">
        <f t="shared" ref="AT44:AY44" si="107">if(RAND()&lt;0.5,-1,1)</f>
        <v>-1</v>
      </c>
      <c r="AU44" s="5">
        <f t="shared" si="107"/>
        <v>-1</v>
      </c>
      <c r="AV44" s="5">
        <f t="shared" si="107"/>
        <v>1</v>
      </c>
      <c r="AW44" s="5">
        <f t="shared" si="107"/>
        <v>1</v>
      </c>
      <c r="AX44" s="5">
        <f t="shared" si="107"/>
        <v>-1</v>
      </c>
      <c r="AY44" s="5">
        <f t="shared" si="107"/>
        <v>1</v>
      </c>
    </row>
    <row r="45">
      <c r="A45" s="3">
        <v>30.0</v>
      </c>
      <c r="B45" s="25">
        <f>Q45*'model - coho'!$G$9</f>
        <v>815.0116584</v>
      </c>
      <c r="C45" s="23">
        <f>O45*'model - coho'!$G$9*0.5</f>
        <v>291.9421138</v>
      </c>
      <c r="D45" s="23">
        <f>P45*'model - coho'!$G$9*0.5</f>
        <v>115.5637154</v>
      </c>
      <c r="E45" s="25">
        <f>C45*'model - coho'!$C$2</f>
        <v>729855.2846</v>
      </c>
      <c r="F45" s="25">
        <f>D45*'model - coho'!$C$3</f>
        <v>520036.7192</v>
      </c>
      <c r="G45" s="10"/>
      <c r="H45" s="10">
        <f>C45*'model - coho'!$C$2+D45*'model - coho'!$C$3</f>
        <v>1249892.004</v>
      </c>
      <c r="I45" s="10">
        <f t="shared" ref="I45:K45" si="108">H45*T45</f>
        <v>98052.40391</v>
      </c>
      <c r="J45" s="10">
        <f t="shared" si="108"/>
        <v>81231.14666</v>
      </c>
      <c r="K45" s="10">
        <f t="shared" si="108"/>
        <v>31161.30268</v>
      </c>
      <c r="L45" s="10">
        <f t="shared" si="21"/>
        <v>18708.02575</v>
      </c>
      <c r="M45" s="10">
        <f t="shared" si="25"/>
        <v>2635.286585</v>
      </c>
      <c r="N45" s="10">
        <f>M44*Y44*'model - coho'!$C$6</f>
        <v>1297.520506</v>
      </c>
      <c r="O45" s="10">
        <f>M44*Y44*'model - coho'!$C$5</f>
        <v>1946.280759</v>
      </c>
      <c r="P45" s="10">
        <f t="shared" si="29"/>
        <v>770.4247691</v>
      </c>
      <c r="Q45" s="10">
        <f t="shared" si="30"/>
        <v>2716.705528</v>
      </c>
      <c r="R45" s="10">
        <f>Q45*'model - coho'!$C$8</f>
        <v>1086.682211</v>
      </c>
      <c r="T45" s="26">
        <f t="shared" si="11"/>
        <v>0.07844870086</v>
      </c>
      <c r="U45" s="26">
        <f t="shared" si="12"/>
        <v>0.8284462535</v>
      </c>
      <c r="V45" s="26">
        <f t="shared" si="13"/>
        <v>0.3836127392</v>
      </c>
      <c r="W45" s="26">
        <f t="shared" si="14"/>
        <v>0.6237496856</v>
      </c>
      <c r="X45" s="26">
        <f t="shared" si="15"/>
        <v>0.1929063635</v>
      </c>
      <c r="Y45" s="26">
        <f t="shared" si="16"/>
        <v>0.5857819297</v>
      </c>
      <c r="Z45" s="26">
        <f t="shared" si="17"/>
        <v>0.5857819297</v>
      </c>
      <c r="AA45" s="26"/>
      <c r="AB45" s="26"/>
      <c r="AC45" s="26">
        <f>(AT45)*(AL45*'model - coho'!$H$3*0.5)</f>
        <v>-0.02155129914</v>
      </c>
      <c r="AD45" s="26">
        <f>(AU45)*(AM45*'model - coho'!$H$4*0.5)</f>
        <v>0.02844625349</v>
      </c>
      <c r="AE45" s="26">
        <f>(AV45)*(AN45*'model - coho'!$H$5*0.5)</f>
        <v>-0.0163872608</v>
      </c>
      <c r="AF45" s="26">
        <f>(AW45)*(AO45*'model - coho'!$H$6*0.5)</f>
        <v>0.02374968564</v>
      </c>
      <c r="AG45" s="26">
        <f>(AX45)*(AP45*'model - coho'!$H$7*0.5)</f>
        <v>-0.007093636465</v>
      </c>
      <c r="AH45" s="26">
        <f>(AY45)*(AQ45*'model - coho'!$H$8*0.5)</f>
        <v>-0.01421807029</v>
      </c>
      <c r="AI45" s="26">
        <f>(AZ45)*(AR45*'model - coho'!$H$9*0.5)</f>
        <v>0</v>
      </c>
      <c r="AL45" s="5">
        <f t="shared" ref="AL45:AQ45" si="109">RAND()</f>
        <v>0.8620519656</v>
      </c>
      <c r="AM45" s="5">
        <f t="shared" si="109"/>
        <v>0.7111563372</v>
      </c>
      <c r="AN45" s="5">
        <f t="shared" si="109"/>
        <v>0.8193630398</v>
      </c>
      <c r="AO45" s="5">
        <f t="shared" si="109"/>
        <v>0.7916561881</v>
      </c>
      <c r="AP45" s="5">
        <f t="shared" si="109"/>
        <v>0.1418727293</v>
      </c>
      <c r="AQ45" s="5">
        <f t="shared" si="109"/>
        <v>0.4739356763</v>
      </c>
      <c r="AT45" s="5">
        <f t="shared" ref="AT45:AY45" si="110">if(RAND()&lt;0.5,-1,1)</f>
        <v>-1</v>
      </c>
      <c r="AU45" s="5">
        <f t="shared" si="110"/>
        <v>1</v>
      </c>
      <c r="AV45" s="5">
        <f t="shared" si="110"/>
        <v>-1</v>
      </c>
      <c r="AW45" s="5">
        <f t="shared" si="110"/>
        <v>1</v>
      </c>
      <c r="AX45" s="5">
        <f t="shared" si="110"/>
        <v>-1</v>
      </c>
      <c r="AY45" s="5">
        <f t="shared" si="110"/>
        <v>-1</v>
      </c>
    </row>
    <row r="46">
      <c r="A46" s="3">
        <v>31.0</v>
      </c>
      <c r="B46" s="25">
        <f>Q46*'model - coho'!$G$9</f>
        <v>505.8858067</v>
      </c>
      <c r="C46" s="23">
        <f>O46*'model - coho'!$G$9*0.5</f>
        <v>138.9332935</v>
      </c>
      <c r="D46" s="23">
        <f>P46*'model - coho'!$G$9*0.5</f>
        <v>114.0096099</v>
      </c>
      <c r="E46" s="25">
        <f>C46*'model - coho'!$C$2</f>
        <v>347333.2337</v>
      </c>
      <c r="F46" s="25">
        <f>D46*'model - coho'!$C$3</f>
        <v>513043.2444</v>
      </c>
      <c r="G46" s="10"/>
      <c r="H46" s="10">
        <f>C46*'model - coho'!$C$2+D46*'model - coho'!$C$3</f>
        <v>860376.4781</v>
      </c>
      <c r="I46" s="10">
        <f t="shared" ref="I46:K46" si="111">H46*T46</f>
        <v>78751.66846</v>
      </c>
      <c r="J46" s="10">
        <f t="shared" si="111"/>
        <v>64036.48235</v>
      </c>
      <c r="K46" s="10">
        <f t="shared" si="111"/>
        <v>25036.59196</v>
      </c>
      <c r="L46" s="10">
        <f t="shared" si="21"/>
        <v>19436.85275</v>
      </c>
      <c r="M46" s="10">
        <f t="shared" si="25"/>
        <v>3608.897217</v>
      </c>
      <c r="N46" s="10">
        <f>M45*Y45*'model - coho'!$C$6</f>
        <v>617.4813044</v>
      </c>
      <c r="O46" s="10">
        <f>M45*Y45*'model - coho'!$C$5</f>
        <v>926.2219566</v>
      </c>
      <c r="P46" s="10">
        <f t="shared" si="29"/>
        <v>760.0640658</v>
      </c>
      <c r="Q46" s="10">
        <f t="shared" si="30"/>
        <v>1686.286022</v>
      </c>
      <c r="R46" s="10">
        <f>Q46*'model - coho'!$C$8</f>
        <v>674.514409</v>
      </c>
      <c r="T46" s="26">
        <f t="shared" si="11"/>
        <v>0.09153163814</v>
      </c>
      <c r="U46" s="26">
        <f t="shared" si="12"/>
        <v>0.8131444527</v>
      </c>
      <c r="V46" s="26">
        <f t="shared" si="13"/>
        <v>0.39097388</v>
      </c>
      <c r="W46" s="26">
        <f t="shared" si="14"/>
        <v>0.5729590798</v>
      </c>
      <c r="X46" s="26">
        <f t="shared" si="15"/>
        <v>0.1601821469</v>
      </c>
      <c r="Y46" s="26">
        <f t="shared" si="16"/>
        <v>0.6075107542</v>
      </c>
      <c r="Z46" s="26">
        <f t="shared" si="17"/>
        <v>0.6075107542</v>
      </c>
      <c r="AA46" s="26"/>
      <c r="AB46" s="26"/>
      <c r="AC46" s="26">
        <f>(AT46)*(AL46*'model - coho'!$H$3*0.5)</f>
        <v>-0.008468361855</v>
      </c>
      <c r="AD46" s="26">
        <f>(AU46)*(AM46*'model - coho'!$H$4*0.5)</f>
        <v>0.01314445266</v>
      </c>
      <c r="AE46" s="26">
        <f>(AV46)*(AN46*'model - coho'!$H$5*0.5)</f>
        <v>-0.009026120045</v>
      </c>
      <c r="AF46" s="26">
        <f>(AW46)*(AO46*'model - coho'!$H$6*0.5)</f>
        <v>-0.02704092021</v>
      </c>
      <c r="AG46" s="26">
        <f>(AX46)*(AP46*'model - coho'!$H$7*0.5)</f>
        <v>-0.03981785311</v>
      </c>
      <c r="AH46" s="26">
        <f>(AY46)*(AQ46*'model - coho'!$H$8*0.5)</f>
        <v>0.007510754191</v>
      </c>
      <c r="AI46" s="26">
        <f>(AZ46)*(AR46*'model - coho'!$H$9*0.5)</f>
        <v>0</v>
      </c>
      <c r="AL46" s="5">
        <f t="shared" ref="AL46:AQ46" si="112">RAND()</f>
        <v>0.3387344742</v>
      </c>
      <c r="AM46" s="5">
        <f t="shared" si="112"/>
        <v>0.3286113165</v>
      </c>
      <c r="AN46" s="5">
        <f t="shared" si="112"/>
        <v>0.4513060022</v>
      </c>
      <c r="AO46" s="5">
        <f t="shared" si="112"/>
        <v>0.9013640072</v>
      </c>
      <c r="AP46" s="5">
        <f t="shared" si="112"/>
        <v>0.7963570623</v>
      </c>
      <c r="AQ46" s="5">
        <f t="shared" si="112"/>
        <v>0.250358473</v>
      </c>
      <c r="AT46" s="5">
        <f t="shared" ref="AT46:AY46" si="113">if(RAND()&lt;0.5,-1,1)</f>
        <v>-1</v>
      </c>
      <c r="AU46" s="5">
        <f t="shared" si="113"/>
        <v>1</v>
      </c>
      <c r="AV46" s="5">
        <f t="shared" si="113"/>
        <v>-1</v>
      </c>
      <c r="AW46" s="5">
        <f t="shared" si="113"/>
        <v>-1</v>
      </c>
      <c r="AX46" s="5">
        <f t="shared" si="113"/>
        <v>-1</v>
      </c>
      <c r="AY46" s="5">
        <f t="shared" si="113"/>
        <v>1</v>
      </c>
    </row>
    <row r="47">
      <c r="A47" s="3">
        <v>32.0</v>
      </c>
      <c r="B47" s="25">
        <f>Q47*'model - coho'!$G$9</f>
        <v>507.1778565</v>
      </c>
      <c r="C47" s="23">
        <f>O47*'model - coho'!$G$9*0.5</f>
        <v>197.3199483</v>
      </c>
      <c r="D47" s="23">
        <f>P47*'model - coho'!$G$9*0.5</f>
        <v>56.26897994</v>
      </c>
      <c r="E47" s="25">
        <f>C47*'model - coho'!$C$2</f>
        <v>493299.8708</v>
      </c>
      <c r="F47" s="25">
        <f>D47*'model - coho'!$C$3</f>
        <v>253210.4097</v>
      </c>
      <c r="G47" s="10"/>
      <c r="H47" s="10">
        <f>C47*'model - coho'!$C$2+D47*'model - coho'!$C$3</f>
        <v>746510.2805</v>
      </c>
      <c r="I47" s="10">
        <f t="shared" ref="I47:K47" si="114">H47*T47</f>
        <v>90097.18155</v>
      </c>
      <c r="J47" s="10">
        <f t="shared" si="114"/>
        <v>73976.7235</v>
      </c>
      <c r="K47" s="10">
        <f t="shared" si="114"/>
        <v>29394.12484</v>
      </c>
      <c r="L47" s="10">
        <f t="shared" si="21"/>
        <v>14344.94269</v>
      </c>
      <c r="M47" s="10">
        <f t="shared" si="25"/>
        <v>3113.436802</v>
      </c>
      <c r="N47" s="10">
        <f>M46*Y46*'model - coho'!$C$6</f>
        <v>876.977548</v>
      </c>
      <c r="O47" s="10">
        <f>M46*Y46*'model - coho'!$C$5</f>
        <v>1315.466322</v>
      </c>
      <c r="P47" s="10">
        <f t="shared" si="29"/>
        <v>375.1265329</v>
      </c>
      <c r="Q47" s="10">
        <f t="shared" si="30"/>
        <v>1690.592855</v>
      </c>
      <c r="R47" s="10">
        <f>Q47*'model - coho'!$C$8</f>
        <v>676.237142</v>
      </c>
      <c r="T47" s="26">
        <f t="shared" si="11"/>
        <v>0.1206911464</v>
      </c>
      <c r="U47" s="26">
        <f t="shared" si="12"/>
        <v>0.8210769995</v>
      </c>
      <c r="V47" s="26">
        <f t="shared" si="13"/>
        <v>0.3973428864</v>
      </c>
      <c r="W47" s="26">
        <f t="shared" si="14"/>
        <v>0.5843317467</v>
      </c>
      <c r="X47" s="26">
        <f t="shared" si="15"/>
        <v>0.232807263</v>
      </c>
      <c r="Y47" s="26">
        <f t="shared" si="16"/>
        <v>0.5848384107</v>
      </c>
      <c r="Z47" s="26">
        <f t="shared" si="17"/>
        <v>0.5848384107</v>
      </c>
      <c r="AA47" s="26"/>
      <c r="AB47" s="26"/>
      <c r="AC47" s="26">
        <f>(AT47)*(AL47*'model - coho'!$H$3*0.5)</f>
        <v>0.0206911464</v>
      </c>
      <c r="AD47" s="26">
        <f>(AU47)*(AM47*'model - coho'!$H$4*0.5)</f>
        <v>0.02107699955</v>
      </c>
      <c r="AE47" s="26">
        <f>(AV47)*(AN47*'model - coho'!$H$5*0.5)</f>
        <v>-0.002657113644</v>
      </c>
      <c r="AF47" s="26">
        <f>(AW47)*(AO47*'model - coho'!$H$6*0.5)</f>
        <v>-0.01566825332</v>
      </c>
      <c r="AG47" s="26">
        <f>(AX47)*(AP47*'model - coho'!$H$7*0.5)</f>
        <v>0.03280726305</v>
      </c>
      <c r="AH47" s="26">
        <f>(AY47)*(AQ47*'model - coho'!$H$8*0.5)</f>
        <v>-0.01516158931</v>
      </c>
      <c r="AI47" s="26">
        <f>(AZ47)*(AR47*'model - coho'!$H$9*0.5)</f>
        <v>0</v>
      </c>
      <c r="AL47" s="5">
        <f t="shared" ref="AL47:AQ47" si="115">RAND()</f>
        <v>0.8276458559</v>
      </c>
      <c r="AM47" s="5">
        <f t="shared" si="115"/>
        <v>0.5269249887</v>
      </c>
      <c r="AN47" s="5">
        <f t="shared" si="115"/>
        <v>0.1328556822</v>
      </c>
      <c r="AO47" s="5">
        <f t="shared" si="115"/>
        <v>0.5222751108</v>
      </c>
      <c r="AP47" s="5">
        <f t="shared" si="115"/>
        <v>0.6561452609</v>
      </c>
      <c r="AQ47" s="5">
        <f t="shared" si="115"/>
        <v>0.5053863105</v>
      </c>
      <c r="AT47" s="5">
        <f t="shared" ref="AT47:AY47" si="116">if(RAND()&lt;0.5,-1,1)</f>
        <v>1</v>
      </c>
      <c r="AU47" s="5">
        <f t="shared" si="116"/>
        <v>1</v>
      </c>
      <c r="AV47" s="5">
        <f t="shared" si="116"/>
        <v>-1</v>
      </c>
      <c r="AW47" s="5">
        <f t="shared" si="116"/>
        <v>-1</v>
      </c>
      <c r="AX47" s="5">
        <f t="shared" si="116"/>
        <v>1</v>
      </c>
      <c r="AY47" s="5">
        <f t="shared" si="116"/>
        <v>-1</v>
      </c>
    </row>
    <row r="48">
      <c r="A48" s="3">
        <v>33.0</v>
      </c>
      <c r="B48" s="25">
        <f>Q48*'model - coho'!$G$9</f>
        <v>481.6213842</v>
      </c>
      <c r="C48" s="23">
        <f>O48*'model - coho'!$G$9*0.5</f>
        <v>163.8771688</v>
      </c>
      <c r="D48" s="23">
        <f>P48*'model - coho'!$G$9*0.5</f>
        <v>76.93352331</v>
      </c>
      <c r="E48" s="25">
        <f>C48*'model - coho'!$C$2</f>
        <v>409692.922</v>
      </c>
      <c r="F48" s="25">
        <f>D48*'model - coho'!$C$3</f>
        <v>346200.8549</v>
      </c>
      <c r="G48" s="10"/>
      <c r="H48" s="10">
        <f>C48*'model - coho'!$C$2+D48*'model - coho'!$C$3</f>
        <v>755893.7769</v>
      </c>
      <c r="I48" s="10">
        <f t="shared" ref="I48:K48" si="117">H48*T48</f>
        <v>77010.68984</v>
      </c>
      <c r="J48" s="10">
        <f t="shared" si="117"/>
        <v>62122.21676</v>
      </c>
      <c r="K48" s="10">
        <f t="shared" si="117"/>
        <v>25842.2534</v>
      </c>
      <c r="L48" s="10">
        <f t="shared" si="21"/>
        <v>17175.92031</v>
      </c>
      <c r="M48" s="10">
        <f t="shared" si="25"/>
        <v>3339.606847</v>
      </c>
      <c r="N48" s="10">
        <f>M47*Y47*'model - coho'!$C$6</f>
        <v>728.3429725</v>
      </c>
      <c r="O48" s="10">
        <f>M47*Y47*'model - coho'!$C$5</f>
        <v>1092.514459</v>
      </c>
      <c r="P48" s="10">
        <f t="shared" si="29"/>
        <v>512.8901554</v>
      </c>
      <c r="Q48" s="10">
        <f t="shared" si="30"/>
        <v>1605.404614</v>
      </c>
      <c r="R48" s="10">
        <f>Q48*'model - coho'!$C$8</f>
        <v>642.1618457</v>
      </c>
      <c r="T48" s="26">
        <f t="shared" si="11"/>
        <v>0.1018803067</v>
      </c>
      <c r="U48" s="26">
        <f t="shared" si="12"/>
        <v>0.8066700466</v>
      </c>
      <c r="V48" s="26">
        <f t="shared" si="13"/>
        <v>0.4159905224</v>
      </c>
      <c r="W48" s="26">
        <f t="shared" si="14"/>
        <v>0.5781613652</v>
      </c>
      <c r="X48" s="26">
        <f t="shared" si="15"/>
        <v>0.2033654623</v>
      </c>
      <c r="Y48" s="26">
        <f t="shared" si="16"/>
        <v>0.6097123032</v>
      </c>
      <c r="Z48" s="26">
        <f t="shared" si="17"/>
        <v>0.6097123032</v>
      </c>
      <c r="AA48" s="26"/>
      <c r="AB48" s="26"/>
      <c r="AC48" s="26">
        <f>(AT48)*(AL48*'model - coho'!$H$3*0.5)</f>
        <v>0.001880306713</v>
      </c>
      <c r="AD48" s="26">
        <f>(AU48)*(AM48*'model - coho'!$H$4*0.5)</f>
        <v>0.006670046606</v>
      </c>
      <c r="AE48" s="26">
        <f>(AV48)*(AN48*'model - coho'!$H$5*0.5)</f>
        <v>0.01599052237</v>
      </c>
      <c r="AF48" s="26">
        <f>(AW48)*(AO48*'model - coho'!$H$6*0.5)</f>
        <v>-0.02183863477</v>
      </c>
      <c r="AG48" s="26">
        <f>(AX48)*(AP48*'model - coho'!$H$7*0.5)</f>
        <v>0.003365462329</v>
      </c>
      <c r="AH48" s="26">
        <f>(AY48)*(AQ48*'model - coho'!$H$8*0.5)</f>
        <v>0.009712303231</v>
      </c>
      <c r="AI48" s="26">
        <f>(AZ48)*(AR48*'model - coho'!$H$9*0.5)</f>
        <v>0</v>
      </c>
      <c r="AL48" s="5">
        <f t="shared" ref="AL48:AQ48" si="118">RAND()</f>
        <v>0.07521226852</v>
      </c>
      <c r="AM48" s="5">
        <f t="shared" si="118"/>
        <v>0.1667511651</v>
      </c>
      <c r="AN48" s="5">
        <f t="shared" si="118"/>
        <v>0.7995261187</v>
      </c>
      <c r="AO48" s="5">
        <f t="shared" si="118"/>
        <v>0.7279544924</v>
      </c>
      <c r="AP48" s="5">
        <f t="shared" si="118"/>
        <v>0.06730924658</v>
      </c>
      <c r="AQ48" s="5">
        <f t="shared" si="118"/>
        <v>0.323743441</v>
      </c>
      <c r="AT48" s="5">
        <f t="shared" ref="AT48:AY48" si="119">if(RAND()&lt;0.5,-1,1)</f>
        <v>1</v>
      </c>
      <c r="AU48" s="5">
        <f t="shared" si="119"/>
        <v>1</v>
      </c>
      <c r="AV48" s="5">
        <f t="shared" si="119"/>
        <v>1</v>
      </c>
      <c r="AW48" s="5">
        <f t="shared" si="119"/>
        <v>-1</v>
      </c>
      <c r="AX48" s="5">
        <f t="shared" si="119"/>
        <v>1</v>
      </c>
      <c r="AY48" s="5">
        <f t="shared" si="119"/>
        <v>1</v>
      </c>
    </row>
    <row r="49">
      <c r="A49" s="3">
        <v>34.0</v>
      </c>
      <c r="B49" s="25">
        <f>Q49*'model - coho'!$G$9</f>
        <v>499.7397902</v>
      </c>
      <c r="C49" s="23">
        <f>O49*'model - coho'!$G$9*0.5</f>
        <v>183.2579444</v>
      </c>
      <c r="D49" s="23">
        <f>P49*'model - coho'!$G$9*0.5</f>
        <v>66.6119507</v>
      </c>
      <c r="E49" s="25">
        <f>C49*'model - coho'!$C$2</f>
        <v>458144.861</v>
      </c>
      <c r="F49" s="25">
        <f>D49*'model - coho'!$C$3</f>
        <v>299753.7781</v>
      </c>
      <c r="G49" s="10"/>
      <c r="H49" s="10">
        <f>C49*'model - coho'!$C$2+D49*'model - coho'!$C$3</f>
        <v>757898.6392</v>
      </c>
      <c r="I49" s="10">
        <f t="shared" ref="I49:K49" si="120">H49*T49</f>
        <v>91575.48192</v>
      </c>
      <c r="J49" s="10">
        <f t="shared" si="120"/>
        <v>72116.59952</v>
      </c>
      <c r="K49" s="10">
        <f t="shared" si="120"/>
        <v>28219.20284</v>
      </c>
      <c r="L49" s="10">
        <f t="shared" si="21"/>
        <v>14940.99251</v>
      </c>
      <c r="M49" s="10">
        <f t="shared" si="25"/>
        <v>3492.988974</v>
      </c>
      <c r="N49" s="10">
        <f>M48*Y48*'model - coho'!$C$6</f>
        <v>814.479753</v>
      </c>
      <c r="O49" s="10">
        <f>M48*Y48*'model - coho'!$C$5</f>
        <v>1221.719629</v>
      </c>
      <c r="P49" s="10">
        <f t="shared" si="29"/>
        <v>444.0796713</v>
      </c>
      <c r="Q49" s="10">
        <f t="shared" si="30"/>
        <v>1665.799301</v>
      </c>
      <c r="R49" s="10">
        <f>Q49*'model - coho'!$C$8</f>
        <v>666.3197203</v>
      </c>
      <c r="T49" s="26">
        <f t="shared" si="11"/>
        <v>0.1208281387</v>
      </c>
      <c r="U49" s="26">
        <f t="shared" si="12"/>
        <v>0.78750991</v>
      </c>
      <c r="V49" s="26">
        <f t="shared" si="13"/>
        <v>0.3912996872</v>
      </c>
      <c r="W49" s="26">
        <f t="shared" si="14"/>
        <v>0.6073273627</v>
      </c>
      <c r="X49" s="26">
        <f t="shared" si="15"/>
        <v>0.2068204746</v>
      </c>
      <c r="Y49" s="26">
        <f t="shared" si="16"/>
        <v>0.5957233117</v>
      </c>
      <c r="Z49" s="26">
        <f t="shared" si="17"/>
        <v>0.5957233117</v>
      </c>
      <c r="AA49" s="26"/>
      <c r="AB49" s="26"/>
      <c r="AC49" s="26">
        <f>(AT49)*(AL49*'model - coho'!$H$3*0.5)</f>
        <v>0.02082813874</v>
      </c>
      <c r="AD49" s="26">
        <f>(AU49)*(AM49*'model - coho'!$H$4*0.5)</f>
        <v>-0.01249009004</v>
      </c>
      <c r="AE49" s="26">
        <f>(AV49)*(AN49*'model - coho'!$H$5*0.5)</f>
        <v>-0.008700312767</v>
      </c>
      <c r="AF49" s="26">
        <f>(AW49)*(AO49*'model - coho'!$H$6*0.5)</f>
        <v>0.007327362676</v>
      </c>
      <c r="AG49" s="26">
        <f>(AX49)*(AP49*'model - coho'!$H$7*0.5)</f>
        <v>0.006820474591</v>
      </c>
      <c r="AH49" s="26">
        <f>(AY49)*(AQ49*'model - coho'!$H$8*0.5)</f>
        <v>-0.004276688298</v>
      </c>
      <c r="AI49" s="26">
        <f>(AZ49)*(AR49*'model - coho'!$H$9*0.5)</f>
        <v>0</v>
      </c>
      <c r="AL49" s="5">
        <f t="shared" ref="AL49:AQ49" si="121">RAND()</f>
        <v>0.8331255495</v>
      </c>
      <c r="AM49" s="5">
        <f t="shared" si="121"/>
        <v>0.312252251</v>
      </c>
      <c r="AN49" s="5">
        <f t="shared" si="121"/>
        <v>0.4350156384</v>
      </c>
      <c r="AO49" s="5">
        <f t="shared" si="121"/>
        <v>0.2442454225</v>
      </c>
      <c r="AP49" s="5">
        <f t="shared" si="121"/>
        <v>0.1364094918</v>
      </c>
      <c r="AQ49" s="5">
        <f t="shared" si="121"/>
        <v>0.1425562766</v>
      </c>
      <c r="AT49" s="5">
        <f t="shared" ref="AT49:AY49" si="122">if(RAND()&lt;0.5,-1,1)</f>
        <v>1</v>
      </c>
      <c r="AU49" s="5">
        <f t="shared" si="122"/>
        <v>-1</v>
      </c>
      <c r="AV49" s="5">
        <f t="shared" si="122"/>
        <v>-1</v>
      </c>
      <c r="AW49" s="5">
        <f t="shared" si="122"/>
        <v>1</v>
      </c>
      <c r="AX49" s="5">
        <f t="shared" si="122"/>
        <v>1</v>
      </c>
      <c r="AY49" s="5">
        <f t="shared" si="122"/>
        <v>-1</v>
      </c>
    </row>
    <row r="50">
      <c r="A50" s="3">
        <v>35.0</v>
      </c>
      <c r="B50" s="25">
        <f>Q50*'model - coho'!$G$9</f>
        <v>520.1152654</v>
      </c>
      <c r="C50" s="23">
        <f>O50*'model - coho'!$G$9*0.5</f>
        <v>187.2769464</v>
      </c>
      <c r="D50" s="23">
        <f>P50*'model - coho'!$G$9*0.5</f>
        <v>72.78068636</v>
      </c>
      <c r="E50" s="25">
        <f>C50*'model - coho'!$C$2</f>
        <v>468192.3659</v>
      </c>
      <c r="F50" s="25">
        <f>D50*'model - coho'!$C$3</f>
        <v>327513.0886</v>
      </c>
      <c r="G50" s="10"/>
      <c r="H50" s="10">
        <f>C50*'model - coho'!$C$2+D50*'model - coho'!$C$3</f>
        <v>795705.4545</v>
      </c>
      <c r="I50" s="10">
        <f t="shared" ref="I50:K50" si="123">H50*T50</f>
        <v>73346.67905</v>
      </c>
      <c r="J50" s="10">
        <f t="shared" si="123"/>
        <v>56499.80091</v>
      </c>
      <c r="K50" s="10">
        <f t="shared" si="123"/>
        <v>21686.98804</v>
      </c>
      <c r="L50" s="10">
        <f t="shared" si="21"/>
        <v>17138.29404</v>
      </c>
      <c r="M50" s="10">
        <f t="shared" si="25"/>
        <v>3090.103161</v>
      </c>
      <c r="N50" s="10">
        <f>M49*Y49*'model - coho'!$C$6</f>
        <v>832.3419838</v>
      </c>
      <c r="O50" s="10">
        <f>M49*Y49*'model - coho'!$C$5</f>
        <v>1248.512976</v>
      </c>
      <c r="P50" s="10">
        <f t="shared" si="29"/>
        <v>485.2045757</v>
      </c>
      <c r="Q50" s="10">
        <f t="shared" si="30"/>
        <v>1733.717551</v>
      </c>
      <c r="R50" s="10">
        <f>Q50*'model - coho'!$C$8</f>
        <v>693.4870206</v>
      </c>
      <c r="T50" s="26">
        <f t="shared" si="11"/>
        <v>0.09217817804</v>
      </c>
      <c r="U50" s="26">
        <f t="shared" si="12"/>
        <v>0.7703116438</v>
      </c>
      <c r="V50" s="26">
        <f t="shared" si="13"/>
        <v>0.3838418489</v>
      </c>
      <c r="W50" s="26">
        <f t="shared" si="14"/>
        <v>0.5786901607</v>
      </c>
      <c r="X50" s="26">
        <f t="shared" si="15"/>
        <v>0.2210395454</v>
      </c>
      <c r="Y50" s="26">
        <f t="shared" si="16"/>
        <v>0.585908178</v>
      </c>
      <c r="Z50" s="26">
        <f t="shared" si="17"/>
        <v>0.585908178</v>
      </c>
      <c r="AA50" s="26"/>
      <c r="AB50" s="26"/>
      <c r="AC50" s="26">
        <f>(AT50)*(AL50*'model - coho'!$H$3*0.5)</f>
        <v>-0.007821821961</v>
      </c>
      <c r="AD50" s="26">
        <f>(AU50)*(AM50*'model - coho'!$H$4*0.5)</f>
        <v>-0.02968835621</v>
      </c>
      <c r="AE50" s="26">
        <f>(AV50)*(AN50*'model - coho'!$H$5*0.5)</f>
        <v>-0.01615815109</v>
      </c>
      <c r="AF50" s="26">
        <f>(AW50)*(AO50*'model - coho'!$H$6*0.5)</f>
        <v>-0.02130983933</v>
      </c>
      <c r="AG50" s="26">
        <f>(AX50)*(AP50*'model - coho'!$H$7*0.5)</f>
        <v>0.02103954537</v>
      </c>
      <c r="AH50" s="26">
        <f>(AY50)*(AQ50*'model - coho'!$H$8*0.5)</f>
        <v>-0.01409182204</v>
      </c>
      <c r="AI50" s="26">
        <f>(AZ50)*(AR50*'model - coho'!$H$9*0.5)</f>
        <v>0</v>
      </c>
      <c r="AL50" s="5">
        <f t="shared" ref="AL50:AQ50" si="124">RAND()</f>
        <v>0.3128728784</v>
      </c>
      <c r="AM50" s="5">
        <f t="shared" si="124"/>
        <v>0.7422089053</v>
      </c>
      <c r="AN50" s="5">
        <f t="shared" si="124"/>
        <v>0.8079075543</v>
      </c>
      <c r="AO50" s="5">
        <f t="shared" si="124"/>
        <v>0.7103279778</v>
      </c>
      <c r="AP50" s="5">
        <f t="shared" si="124"/>
        <v>0.4207909074</v>
      </c>
      <c r="AQ50" s="5">
        <f t="shared" si="124"/>
        <v>0.4697274014</v>
      </c>
      <c r="AT50" s="5">
        <f t="shared" ref="AT50:AY50" si="125">if(RAND()&lt;0.5,-1,1)</f>
        <v>-1</v>
      </c>
      <c r="AU50" s="5">
        <f t="shared" si="125"/>
        <v>-1</v>
      </c>
      <c r="AV50" s="5">
        <f t="shared" si="125"/>
        <v>-1</v>
      </c>
      <c r="AW50" s="5">
        <f t="shared" si="125"/>
        <v>-1</v>
      </c>
      <c r="AX50" s="5">
        <f t="shared" si="125"/>
        <v>1</v>
      </c>
      <c r="AY50" s="5">
        <f t="shared" si="125"/>
        <v>-1</v>
      </c>
    </row>
    <row r="51">
      <c r="A51" s="3">
        <v>36.0</v>
      </c>
      <c r="B51" s="25">
        <f>Q51*'model - coho'!$G$9</f>
        <v>472.1958009</v>
      </c>
      <c r="C51" s="23">
        <f>O51*'model - coho'!$G$9*0.5</f>
        <v>162.9465042</v>
      </c>
      <c r="D51" s="23">
        <f>P51*'model - coho'!$G$9*0.5</f>
        <v>73.15139628</v>
      </c>
      <c r="E51" s="25">
        <f>C51*'model - coho'!$C$2</f>
        <v>407366.2604</v>
      </c>
      <c r="F51" s="25">
        <f>D51*'model - coho'!$C$3</f>
        <v>329181.2832</v>
      </c>
      <c r="G51" s="10"/>
      <c r="H51" s="10">
        <f>C51*'model - coho'!$C$2+D51*'model - coho'!$C$3</f>
        <v>736547.5436</v>
      </c>
      <c r="I51" s="10">
        <f t="shared" ref="I51:K51" si="126">H51*T51</f>
        <v>75970.77272</v>
      </c>
      <c r="J51" s="10">
        <f t="shared" si="126"/>
        <v>58759.20516</v>
      </c>
      <c r="K51" s="10">
        <f t="shared" si="126"/>
        <v>24194.69568</v>
      </c>
      <c r="L51" s="10">
        <f t="shared" si="21"/>
        <v>12550.0466</v>
      </c>
      <c r="M51" s="10">
        <f t="shared" si="25"/>
        <v>3788.240722</v>
      </c>
      <c r="N51" s="10">
        <f>M50*Y50*'model - coho'!$C$6</f>
        <v>724.2066851</v>
      </c>
      <c r="O51" s="10">
        <f>M50*Y50*'model - coho'!$C$5</f>
        <v>1086.310028</v>
      </c>
      <c r="P51" s="10">
        <f t="shared" si="29"/>
        <v>487.6759752</v>
      </c>
      <c r="Q51" s="10">
        <f t="shared" si="30"/>
        <v>1573.986003</v>
      </c>
      <c r="R51" s="10">
        <f>Q51*'model - coho'!$C$8</f>
        <v>629.5944011</v>
      </c>
      <c r="T51" s="26">
        <f t="shared" si="11"/>
        <v>0.1031444248</v>
      </c>
      <c r="U51" s="26">
        <f t="shared" si="12"/>
        <v>0.7734448795</v>
      </c>
      <c r="V51" s="26">
        <f t="shared" si="13"/>
        <v>0.4117600912</v>
      </c>
      <c r="W51" s="26">
        <f t="shared" si="14"/>
        <v>0.5746462338</v>
      </c>
      <c r="X51" s="26">
        <f t="shared" si="15"/>
        <v>0.1974635457</v>
      </c>
      <c r="Y51" s="26">
        <f t="shared" si="16"/>
        <v>0.5701848267</v>
      </c>
      <c r="Z51" s="26">
        <f t="shared" si="17"/>
        <v>0.5701848267</v>
      </c>
      <c r="AA51" s="26"/>
      <c r="AB51" s="26"/>
      <c r="AC51" s="26">
        <f>(AT51)*(AL51*'model - coho'!$H$3*0.5)</f>
        <v>0.003144424794</v>
      </c>
      <c r="AD51" s="26">
        <f>(AU51)*(AM51*'model - coho'!$H$4*0.5)</f>
        <v>-0.02655512046</v>
      </c>
      <c r="AE51" s="26">
        <f>(AV51)*(AN51*'model - coho'!$H$5*0.5)</f>
        <v>0.01176009122</v>
      </c>
      <c r="AF51" s="26">
        <f>(AW51)*(AO51*'model - coho'!$H$6*0.5)</f>
        <v>-0.02535376623</v>
      </c>
      <c r="AG51" s="26">
        <f>(AX51)*(AP51*'model - coho'!$H$7*0.5)</f>
        <v>-0.002536454343</v>
      </c>
      <c r="AH51" s="26">
        <f>(AY51)*(AQ51*'model - coho'!$H$8*0.5)</f>
        <v>-0.02981517326</v>
      </c>
      <c r="AI51" s="26">
        <f>(AZ51)*(AR51*'model - coho'!$H$9*0.5)</f>
        <v>0</v>
      </c>
      <c r="AL51" s="5">
        <f t="shared" ref="AL51:AQ51" si="127">RAND()</f>
        <v>0.1257769918</v>
      </c>
      <c r="AM51" s="5">
        <f t="shared" si="127"/>
        <v>0.6638780114</v>
      </c>
      <c r="AN51" s="5">
        <f t="shared" si="127"/>
        <v>0.5880045611</v>
      </c>
      <c r="AO51" s="5">
        <f t="shared" si="127"/>
        <v>0.845125541</v>
      </c>
      <c r="AP51" s="5">
        <f t="shared" si="127"/>
        <v>0.05072908686</v>
      </c>
      <c r="AQ51" s="5">
        <f t="shared" si="127"/>
        <v>0.9938391087</v>
      </c>
      <c r="AT51" s="5">
        <f t="shared" ref="AT51:AY51" si="128">if(RAND()&lt;0.5,-1,1)</f>
        <v>1</v>
      </c>
      <c r="AU51" s="5">
        <f t="shared" si="128"/>
        <v>-1</v>
      </c>
      <c r="AV51" s="5">
        <f t="shared" si="128"/>
        <v>1</v>
      </c>
      <c r="AW51" s="5">
        <f t="shared" si="128"/>
        <v>-1</v>
      </c>
      <c r="AX51" s="5">
        <f t="shared" si="128"/>
        <v>-1</v>
      </c>
      <c r="AY51" s="5">
        <f t="shared" si="128"/>
        <v>-1</v>
      </c>
    </row>
    <row r="52">
      <c r="A52" s="3">
        <v>37.0</v>
      </c>
      <c r="B52" s="25">
        <f>Q52*'model - coho'!$G$9</f>
        <v>512.6790274</v>
      </c>
      <c r="C52" s="23">
        <f>O52*'model - coho'!$G$9*0.5</f>
        <v>194.3997642</v>
      </c>
      <c r="D52" s="23">
        <f>P52*'model - coho'!$G$9*0.5</f>
        <v>61.93974949</v>
      </c>
      <c r="E52" s="25">
        <f>C52*'model - coho'!$C$2</f>
        <v>485999.4105</v>
      </c>
      <c r="F52" s="25">
        <f>D52*'model - coho'!$C$3</f>
        <v>278728.8727</v>
      </c>
      <c r="G52" s="10"/>
      <c r="H52" s="10">
        <f>C52*'model - coho'!$C$2+D52*'model - coho'!$C$3</f>
        <v>764728.2832</v>
      </c>
      <c r="I52" s="10">
        <f t="shared" ref="I52:K52" si="129">H52*T52</f>
        <v>75785.82145</v>
      </c>
      <c r="J52" s="10">
        <f t="shared" si="129"/>
        <v>60148.34354</v>
      </c>
      <c r="K52" s="10">
        <f t="shared" si="129"/>
        <v>23555.65853</v>
      </c>
      <c r="L52" s="10">
        <f t="shared" si="21"/>
        <v>13903.39075</v>
      </c>
      <c r="M52" s="10">
        <f t="shared" si="25"/>
        <v>2478.176699</v>
      </c>
      <c r="N52" s="10">
        <f>M51*Y51*'model - coho'!$C$6</f>
        <v>863.9989519</v>
      </c>
      <c r="O52" s="10">
        <f>M51*Y51*'model - coho'!$C$5</f>
        <v>1295.998428</v>
      </c>
      <c r="P52" s="10">
        <f t="shared" si="29"/>
        <v>412.9316633</v>
      </c>
      <c r="Q52" s="10">
        <f t="shared" si="30"/>
        <v>1708.930091</v>
      </c>
      <c r="R52" s="10">
        <f>Q52*'model - coho'!$C$8</f>
        <v>683.5720365</v>
      </c>
      <c r="T52" s="26">
        <f t="shared" si="11"/>
        <v>0.09910163271</v>
      </c>
      <c r="U52" s="26">
        <f t="shared" si="12"/>
        <v>0.7936622232</v>
      </c>
      <c r="V52" s="26">
        <f t="shared" si="13"/>
        <v>0.3916260557</v>
      </c>
      <c r="W52" s="26">
        <f t="shared" si="14"/>
        <v>0.6154630842</v>
      </c>
      <c r="X52" s="26">
        <f t="shared" si="15"/>
        <v>0.2322477939</v>
      </c>
      <c r="Y52" s="26">
        <f t="shared" si="16"/>
        <v>0.6116298965</v>
      </c>
      <c r="Z52" s="26">
        <f t="shared" si="17"/>
        <v>0.6116298965</v>
      </c>
      <c r="AA52" s="26"/>
      <c r="AB52" s="26"/>
      <c r="AC52" s="26">
        <f>(AT52)*(AL52*'model - coho'!$H$3*0.5)</f>
        <v>-0.0008983672855</v>
      </c>
      <c r="AD52" s="26">
        <f>(AU52)*(AM52*'model - coho'!$H$4*0.5)</f>
        <v>-0.006337776799</v>
      </c>
      <c r="AE52" s="26">
        <f>(AV52)*(AN52*'model - coho'!$H$5*0.5)</f>
        <v>-0.008373944337</v>
      </c>
      <c r="AF52" s="26">
        <f>(AW52)*(AO52*'model - coho'!$H$6*0.5)</f>
        <v>0.01546308415</v>
      </c>
      <c r="AG52" s="26">
        <f>(AX52)*(AP52*'model - coho'!$H$7*0.5)</f>
        <v>0.03224779394</v>
      </c>
      <c r="AH52" s="26">
        <f>(AY52)*(AQ52*'model - coho'!$H$8*0.5)</f>
        <v>0.01162989646</v>
      </c>
      <c r="AI52" s="26">
        <f>(AZ52)*(AR52*'model - coho'!$H$9*0.5)</f>
        <v>0</v>
      </c>
      <c r="AL52" s="5">
        <f t="shared" ref="AL52:AQ52" si="130">RAND()</f>
        <v>0.03593469142</v>
      </c>
      <c r="AM52" s="5">
        <f t="shared" si="130"/>
        <v>0.15844442</v>
      </c>
      <c r="AN52" s="5">
        <f t="shared" si="130"/>
        <v>0.4186972169</v>
      </c>
      <c r="AO52" s="5">
        <f t="shared" si="130"/>
        <v>0.5154361384</v>
      </c>
      <c r="AP52" s="5">
        <f t="shared" si="130"/>
        <v>0.6449558788</v>
      </c>
      <c r="AQ52" s="5">
        <f t="shared" si="130"/>
        <v>0.3876632154</v>
      </c>
      <c r="AT52" s="5">
        <f t="shared" ref="AT52:AY52" si="131">if(RAND()&lt;0.5,-1,1)</f>
        <v>-1</v>
      </c>
      <c r="AU52" s="5">
        <f t="shared" si="131"/>
        <v>-1</v>
      </c>
      <c r="AV52" s="5">
        <f t="shared" si="131"/>
        <v>-1</v>
      </c>
      <c r="AW52" s="5">
        <f t="shared" si="131"/>
        <v>1</v>
      </c>
      <c r="AX52" s="5">
        <f t="shared" si="131"/>
        <v>1</v>
      </c>
      <c r="AY52" s="5">
        <f t="shared" si="131"/>
        <v>1</v>
      </c>
    </row>
    <row r="53">
      <c r="A53" s="3">
        <v>38.0</v>
      </c>
      <c r="B53" s="25">
        <f>Q53*'model - coho'!$G$9</f>
        <v>431.3651293</v>
      </c>
      <c r="C53" s="23">
        <f>O53*'model - coho'!$G$9*0.5</f>
        <v>136.4154262</v>
      </c>
      <c r="D53" s="23">
        <f>P53*'model - coho'!$G$9*0.5</f>
        <v>79.26713843</v>
      </c>
      <c r="E53" s="25">
        <f>C53*'model - coho'!$C$2</f>
        <v>341038.5655</v>
      </c>
      <c r="F53" s="25">
        <f>D53*'model - coho'!$C$3</f>
        <v>356702.1229</v>
      </c>
      <c r="G53" s="10"/>
      <c r="H53" s="10">
        <f>C53*'model - coho'!$C$2+D53*'model - coho'!$C$3</f>
        <v>697740.6884</v>
      </c>
      <c r="I53" s="10">
        <f t="shared" ref="I53:K53" si="132">H53*T53</f>
        <v>73231.1196</v>
      </c>
      <c r="J53" s="10">
        <f t="shared" si="132"/>
        <v>55995.38284</v>
      </c>
      <c r="K53" s="10">
        <f t="shared" si="132"/>
        <v>23431.46388</v>
      </c>
      <c r="L53" s="10">
        <f t="shared" si="21"/>
        <v>14497.63825</v>
      </c>
      <c r="M53" s="10">
        <f t="shared" si="25"/>
        <v>3229.031829</v>
      </c>
      <c r="N53" s="10">
        <f>M52*Y52*'model - coho'!$C$6</f>
        <v>606.2907831</v>
      </c>
      <c r="O53" s="10">
        <f>M52*Y52*'model - coho'!$C$5</f>
        <v>909.4361747</v>
      </c>
      <c r="P53" s="10">
        <f t="shared" si="29"/>
        <v>528.4475895</v>
      </c>
      <c r="Q53" s="10">
        <f t="shared" si="30"/>
        <v>1437.883764</v>
      </c>
      <c r="R53" s="10">
        <f>Q53*'model - coho'!$C$8</f>
        <v>575.1535057</v>
      </c>
      <c r="T53" s="26">
        <f t="shared" si="11"/>
        <v>0.1049546355</v>
      </c>
      <c r="U53" s="26">
        <f t="shared" si="12"/>
        <v>0.7646391745</v>
      </c>
      <c r="V53" s="26">
        <f t="shared" si="13"/>
        <v>0.4184534991</v>
      </c>
      <c r="W53" s="26">
        <f t="shared" si="14"/>
        <v>0.5882624134</v>
      </c>
      <c r="X53" s="26">
        <f t="shared" si="15"/>
        <v>0.2025759051</v>
      </c>
      <c r="Y53" s="26">
        <f t="shared" si="16"/>
        <v>0.5889874745</v>
      </c>
      <c r="Z53" s="26">
        <f t="shared" si="17"/>
        <v>0.5889874745</v>
      </c>
      <c r="AA53" s="26"/>
      <c r="AB53" s="26"/>
      <c r="AC53" s="26">
        <f>(AT53)*(AL53*'model - coho'!$H$3*0.5)</f>
        <v>0.004954635462</v>
      </c>
      <c r="AD53" s="26">
        <f>(AU53)*(AM53*'model - coho'!$H$4*0.5)</f>
        <v>-0.03536082549</v>
      </c>
      <c r="AE53" s="26">
        <f>(AV53)*(AN53*'model - coho'!$H$5*0.5)</f>
        <v>0.01845349912</v>
      </c>
      <c r="AF53" s="26">
        <f>(AW53)*(AO53*'model - coho'!$H$6*0.5)</f>
        <v>-0.01173758665</v>
      </c>
      <c r="AG53" s="26">
        <f>(AX53)*(AP53*'model - coho'!$H$7*0.5)</f>
        <v>0.002575905085</v>
      </c>
      <c r="AH53" s="26">
        <f>(AY53)*(AQ53*'model - coho'!$H$8*0.5)</f>
        <v>-0.01101252549</v>
      </c>
      <c r="AI53" s="26">
        <f>(AZ53)*(AR53*'model - coho'!$H$9*0.5)</f>
        <v>0</v>
      </c>
      <c r="AL53" s="5">
        <f t="shared" ref="AL53:AQ53" si="133">RAND()</f>
        <v>0.1981854185</v>
      </c>
      <c r="AM53" s="5">
        <f t="shared" si="133"/>
        <v>0.8840206371</v>
      </c>
      <c r="AN53" s="5">
        <f t="shared" si="133"/>
        <v>0.9226749558</v>
      </c>
      <c r="AO53" s="5">
        <f t="shared" si="133"/>
        <v>0.3912528882</v>
      </c>
      <c r="AP53" s="5">
        <f t="shared" si="133"/>
        <v>0.0515181017</v>
      </c>
      <c r="AQ53" s="5">
        <f t="shared" si="133"/>
        <v>0.3670841829</v>
      </c>
      <c r="AT53" s="5">
        <f t="shared" ref="AT53:AY53" si="134">if(RAND()&lt;0.5,-1,1)</f>
        <v>1</v>
      </c>
      <c r="AU53" s="5">
        <f t="shared" si="134"/>
        <v>-1</v>
      </c>
      <c r="AV53" s="5">
        <f t="shared" si="134"/>
        <v>1</v>
      </c>
      <c r="AW53" s="5">
        <f t="shared" si="134"/>
        <v>-1</v>
      </c>
      <c r="AX53" s="5">
        <f t="shared" si="134"/>
        <v>1</v>
      </c>
      <c r="AY53" s="5">
        <f t="shared" si="134"/>
        <v>-1</v>
      </c>
    </row>
    <row r="54">
      <c r="A54" s="3">
        <v>39.0</v>
      </c>
      <c r="B54" s="25">
        <f>Q54*'model - coho'!$G$9</f>
        <v>449.4639776</v>
      </c>
      <c r="C54" s="23">
        <f>O54*'model - coho'!$G$9*0.5</f>
        <v>171.1673372</v>
      </c>
      <c r="D54" s="23">
        <f>P54*'model - coho'!$G$9*0.5</f>
        <v>53.56465158</v>
      </c>
      <c r="E54" s="25">
        <f>C54*'model - coho'!$C$2</f>
        <v>427918.343</v>
      </c>
      <c r="F54" s="25">
        <f>D54*'model - coho'!$C$3</f>
        <v>241040.9321</v>
      </c>
      <c r="G54" s="10"/>
      <c r="H54" s="10">
        <f>C54*'model - coho'!$C$2+D54*'model - coho'!$C$3</f>
        <v>668959.2751</v>
      </c>
      <c r="I54" s="10">
        <f t="shared" ref="I54:K54" si="135">H54*T54</f>
        <v>60389.16534</v>
      </c>
      <c r="J54" s="10">
        <f t="shared" si="135"/>
        <v>50002.95543</v>
      </c>
      <c r="K54" s="10">
        <f t="shared" si="135"/>
        <v>19367.35798</v>
      </c>
      <c r="L54" s="10">
        <f t="shared" si="21"/>
        <v>13783.84949</v>
      </c>
      <c r="M54" s="10">
        <f t="shared" si="25"/>
        <v>2936.87219</v>
      </c>
      <c r="N54" s="10">
        <f>M53*Y53*'model - coho'!$C$6</f>
        <v>760.7437209</v>
      </c>
      <c r="O54" s="10">
        <f>M53*Y53*'model - coho'!$C$5</f>
        <v>1141.115581</v>
      </c>
      <c r="P54" s="10">
        <f t="shared" si="29"/>
        <v>357.0976772</v>
      </c>
      <c r="Q54" s="10">
        <f t="shared" si="30"/>
        <v>1498.213259</v>
      </c>
      <c r="R54" s="10">
        <f>Q54*'model - coho'!$C$8</f>
        <v>599.2853034</v>
      </c>
      <c r="T54" s="26">
        <f t="shared" si="11"/>
        <v>0.090273306</v>
      </c>
      <c r="U54" s="26">
        <f t="shared" si="12"/>
        <v>0.8280120307</v>
      </c>
      <c r="V54" s="26">
        <f t="shared" si="13"/>
        <v>0.3873242654</v>
      </c>
      <c r="W54" s="26">
        <f t="shared" si="14"/>
        <v>0.6189769143</v>
      </c>
      <c r="X54" s="26">
        <f t="shared" si="15"/>
        <v>0.2362357847</v>
      </c>
      <c r="Y54" s="26">
        <f t="shared" si="16"/>
        <v>0.5822570409</v>
      </c>
      <c r="Z54" s="26">
        <f t="shared" si="17"/>
        <v>0.5822570409</v>
      </c>
      <c r="AA54" s="26"/>
      <c r="AB54" s="26"/>
      <c r="AC54" s="26">
        <f>(AT54)*(AL54*'model - coho'!$H$3*0.5)</f>
        <v>-0.009726693998</v>
      </c>
      <c r="AD54" s="26">
        <f>(AU54)*(AM54*'model - coho'!$H$4*0.5)</f>
        <v>0.02801203068</v>
      </c>
      <c r="AE54" s="26">
        <f>(AV54)*(AN54*'model - coho'!$H$5*0.5)</f>
        <v>-0.01267573463</v>
      </c>
      <c r="AF54" s="26">
        <f>(AW54)*(AO54*'model - coho'!$H$6*0.5)</f>
        <v>0.01897691428</v>
      </c>
      <c r="AG54" s="26">
        <f>(AX54)*(AP54*'model - coho'!$H$7*0.5)</f>
        <v>0.03623578468</v>
      </c>
      <c r="AH54" s="26">
        <f>(AY54)*(AQ54*'model - coho'!$H$8*0.5)</f>
        <v>-0.01774295915</v>
      </c>
      <c r="AI54" s="26">
        <f>(AZ54)*(AR54*'model - coho'!$H$9*0.5)</f>
        <v>0</v>
      </c>
      <c r="AL54" s="5">
        <f t="shared" ref="AL54:AQ54" si="136">RAND()</f>
        <v>0.3890677599</v>
      </c>
      <c r="AM54" s="5">
        <f t="shared" si="136"/>
        <v>0.7003007669</v>
      </c>
      <c r="AN54" s="5">
        <f t="shared" si="136"/>
        <v>0.6337867316</v>
      </c>
      <c r="AO54" s="5">
        <f t="shared" si="136"/>
        <v>0.6325638095</v>
      </c>
      <c r="AP54" s="5">
        <f t="shared" si="136"/>
        <v>0.7247156936</v>
      </c>
      <c r="AQ54" s="5">
        <f t="shared" si="136"/>
        <v>0.5914319715</v>
      </c>
      <c r="AT54" s="5">
        <f t="shared" ref="AT54:AY54" si="137">if(RAND()&lt;0.5,-1,1)</f>
        <v>-1</v>
      </c>
      <c r="AU54" s="5">
        <f t="shared" si="137"/>
        <v>1</v>
      </c>
      <c r="AV54" s="5">
        <f t="shared" si="137"/>
        <v>-1</v>
      </c>
      <c r="AW54" s="5">
        <f t="shared" si="137"/>
        <v>1</v>
      </c>
      <c r="AX54" s="5">
        <f t="shared" si="137"/>
        <v>1</v>
      </c>
      <c r="AY54" s="5">
        <f t="shared" si="137"/>
        <v>-1</v>
      </c>
    </row>
    <row r="55">
      <c r="A55" s="3">
        <v>40.0</v>
      </c>
      <c r="B55" s="25">
        <f>Q55*'model - coho'!$G$9</f>
        <v>440.6871283</v>
      </c>
      <c r="C55" s="23">
        <f>O55*'model - coho'!$G$9*0.5</f>
        <v>153.901306</v>
      </c>
      <c r="D55" s="23">
        <f>P55*'model - coho'!$G$9*0.5</f>
        <v>66.44225817</v>
      </c>
      <c r="E55" s="25">
        <f>C55*'model - coho'!$C$2</f>
        <v>384753.2649</v>
      </c>
      <c r="F55" s="25">
        <f>D55*'model - coho'!$C$3</f>
        <v>298990.1617</v>
      </c>
      <c r="G55" s="10"/>
      <c r="H55" s="10">
        <f>C55*'model - coho'!$C$2+D55*'model - coho'!$C$3</f>
        <v>683743.4267</v>
      </c>
      <c r="I55" s="10">
        <f t="shared" ref="I55:K55" si="138">H55*T55</f>
        <v>69402.99127</v>
      </c>
      <c r="J55" s="10">
        <f t="shared" si="138"/>
        <v>53724.75714</v>
      </c>
      <c r="K55" s="10">
        <f t="shared" si="138"/>
        <v>20959.1775</v>
      </c>
      <c r="L55" s="10">
        <f t="shared" si="21"/>
        <v>11987.94748</v>
      </c>
      <c r="M55" s="10">
        <f t="shared" si="25"/>
        <v>3256.238501</v>
      </c>
      <c r="N55" s="10">
        <f>M54*Y54*'model - coho'!$C$6</f>
        <v>684.0058043</v>
      </c>
      <c r="O55" s="10">
        <f>M54*Y54*'model - coho'!$C$5</f>
        <v>1026.008706</v>
      </c>
      <c r="P55" s="10">
        <f t="shared" si="29"/>
        <v>442.9483878</v>
      </c>
      <c r="Q55" s="10">
        <f t="shared" si="30"/>
        <v>1468.957094</v>
      </c>
      <c r="R55" s="10">
        <f>Q55*'model - coho'!$C$8</f>
        <v>587.5828377</v>
      </c>
      <c r="T55" s="26">
        <f t="shared" si="11"/>
        <v>0.1015044365</v>
      </c>
      <c r="U55" s="26">
        <f t="shared" si="12"/>
        <v>0.7740985822</v>
      </c>
      <c r="V55" s="26">
        <f t="shared" si="13"/>
        <v>0.3901214006</v>
      </c>
      <c r="W55" s="26">
        <f t="shared" si="14"/>
        <v>0.6126067659</v>
      </c>
      <c r="X55" s="26">
        <f t="shared" si="15"/>
        <v>0.1563936468</v>
      </c>
      <c r="Y55" s="26">
        <f t="shared" si="16"/>
        <v>0.6015558425</v>
      </c>
      <c r="Z55" s="26">
        <f t="shared" si="17"/>
        <v>0.6015558425</v>
      </c>
      <c r="AA55" s="26"/>
      <c r="AB55" s="26"/>
      <c r="AC55" s="26">
        <f>(AT55)*(AL55*'model - coho'!$H$3*0.5)</f>
        <v>0.001504436547</v>
      </c>
      <c r="AD55" s="26">
        <f>(AU55)*(AM55*'model - coho'!$H$4*0.5)</f>
        <v>-0.02590141777</v>
      </c>
      <c r="AE55" s="26">
        <f>(AV55)*(AN55*'model - coho'!$H$5*0.5)</f>
        <v>-0.009878599371</v>
      </c>
      <c r="AF55" s="26">
        <f>(AW55)*(AO55*'model - coho'!$H$6*0.5)</f>
        <v>0.0126067659</v>
      </c>
      <c r="AG55" s="26">
        <f>(AX55)*(AP55*'model - coho'!$H$7*0.5)</f>
        <v>-0.04360635322</v>
      </c>
      <c r="AH55" s="26">
        <f>(AY55)*(AQ55*'model - coho'!$H$8*0.5)</f>
        <v>0.001555842537</v>
      </c>
      <c r="AI55" s="26">
        <f>(AZ55)*(AR55*'model - coho'!$H$9*0.5)</f>
        <v>0</v>
      </c>
      <c r="AL55" s="5">
        <f t="shared" ref="AL55:AQ55" si="139">RAND()</f>
        <v>0.06017746187</v>
      </c>
      <c r="AM55" s="5">
        <f t="shared" si="139"/>
        <v>0.6475354443</v>
      </c>
      <c r="AN55" s="5">
        <f t="shared" si="139"/>
        <v>0.4939299685</v>
      </c>
      <c r="AO55" s="5">
        <f t="shared" si="139"/>
        <v>0.42022553</v>
      </c>
      <c r="AP55" s="5">
        <f t="shared" si="139"/>
        <v>0.8721270645</v>
      </c>
      <c r="AQ55" s="5">
        <f t="shared" si="139"/>
        <v>0.0518614179</v>
      </c>
      <c r="AT55" s="5">
        <f t="shared" ref="AT55:AY55" si="140">if(RAND()&lt;0.5,-1,1)</f>
        <v>1</v>
      </c>
      <c r="AU55" s="5">
        <f t="shared" si="140"/>
        <v>-1</v>
      </c>
      <c r="AV55" s="5">
        <f t="shared" si="140"/>
        <v>-1</v>
      </c>
      <c r="AW55" s="5">
        <f t="shared" si="140"/>
        <v>1</v>
      </c>
      <c r="AX55" s="5">
        <f t="shared" si="140"/>
        <v>-1</v>
      </c>
      <c r="AY55" s="5">
        <f t="shared" si="140"/>
        <v>1</v>
      </c>
    </row>
    <row r="56">
      <c r="A56" s="3">
        <v>41.0</v>
      </c>
      <c r="B56" s="25">
        <f>Q56*'model - coho'!$G$9</f>
        <v>476.0259794</v>
      </c>
      <c r="C56" s="23">
        <f>O56*'model - coho'!$G$9*0.5</f>
        <v>176.2928365</v>
      </c>
      <c r="D56" s="23">
        <f>P56*'model - coho'!$G$9*0.5</f>
        <v>61.72015319</v>
      </c>
      <c r="E56" s="25">
        <f>C56*'model - coho'!$C$2</f>
        <v>440732.0913</v>
      </c>
      <c r="F56" s="25">
        <f>D56*'model - coho'!$C$3</f>
        <v>277740.6893</v>
      </c>
      <c r="G56" s="10"/>
      <c r="H56" s="10">
        <f>C56*'model - coho'!$C$2+D56*'model - coho'!$C$3</f>
        <v>718472.7807</v>
      </c>
      <c r="I56" s="10">
        <f t="shared" ref="I56:K56" si="141">H56*T56</f>
        <v>77511.44836</v>
      </c>
      <c r="J56" s="10">
        <f t="shared" si="141"/>
        <v>61169.77433</v>
      </c>
      <c r="K56" s="10">
        <f t="shared" si="141"/>
        <v>23942.73192</v>
      </c>
      <c r="L56" s="10">
        <f t="shared" si="21"/>
        <v>12839.73395</v>
      </c>
      <c r="M56" s="10">
        <f t="shared" si="25"/>
        <v>1874.838824</v>
      </c>
      <c r="N56" s="10">
        <f>M55*Y55*'model - coho'!$C$6</f>
        <v>783.5237179</v>
      </c>
      <c r="O56" s="10">
        <f>M55*Y55*'model - coho'!$C$5</f>
        <v>1175.285577</v>
      </c>
      <c r="P56" s="10">
        <f t="shared" si="29"/>
        <v>411.4676879</v>
      </c>
      <c r="Q56" s="10">
        <f t="shared" si="30"/>
        <v>1586.753265</v>
      </c>
      <c r="R56" s="10">
        <f>Q56*'model - coho'!$C$8</f>
        <v>634.7013059</v>
      </c>
      <c r="T56" s="26">
        <f t="shared" si="11"/>
        <v>0.1078836254</v>
      </c>
      <c r="U56" s="26">
        <f t="shared" si="12"/>
        <v>0.7891708338</v>
      </c>
      <c r="V56" s="26">
        <f t="shared" si="13"/>
        <v>0.3914144229</v>
      </c>
      <c r="W56" s="26">
        <f t="shared" si="14"/>
        <v>0.5845610281</v>
      </c>
      <c r="X56" s="26">
        <f t="shared" si="15"/>
        <v>0.2296343109</v>
      </c>
      <c r="Y56" s="26">
        <f t="shared" si="16"/>
        <v>0.6162551158</v>
      </c>
      <c r="Z56" s="26">
        <f t="shared" si="17"/>
        <v>0.6162551158</v>
      </c>
      <c r="AA56" s="26"/>
      <c r="AB56" s="26"/>
      <c r="AC56" s="26">
        <f>(AT56)*(AL56*'model - coho'!$H$3*0.5)</f>
        <v>0.007883625439</v>
      </c>
      <c r="AD56" s="26">
        <f>(AU56)*(AM56*'model - coho'!$H$4*0.5)</f>
        <v>-0.01082916617</v>
      </c>
      <c r="AE56" s="26">
        <f>(AV56)*(AN56*'model - coho'!$H$5*0.5)</f>
        <v>-0.008585577129</v>
      </c>
      <c r="AF56" s="26">
        <f>(AW56)*(AO56*'model - coho'!$H$6*0.5)</f>
        <v>-0.0154389719</v>
      </c>
      <c r="AG56" s="26">
        <f>(AX56)*(AP56*'model - coho'!$H$7*0.5)</f>
        <v>0.02963431092</v>
      </c>
      <c r="AH56" s="26">
        <f>(AY56)*(AQ56*'model - coho'!$H$8*0.5)</f>
        <v>0.01625511582</v>
      </c>
      <c r="AI56" s="26">
        <f>(AZ56)*(AR56*'model - coho'!$H$9*0.5)</f>
        <v>0</v>
      </c>
      <c r="AL56" s="5">
        <f t="shared" ref="AL56:AQ56" si="142">RAND()</f>
        <v>0.3153450175</v>
      </c>
      <c r="AM56" s="5">
        <f t="shared" si="142"/>
        <v>0.2707291544</v>
      </c>
      <c r="AN56" s="5">
        <f t="shared" si="142"/>
        <v>0.4292788565</v>
      </c>
      <c r="AO56" s="5">
        <f t="shared" si="142"/>
        <v>0.5146323967</v>
      </c>
      <c r="AP56" s="5">
        <f t="shared" si="142"/>
        <v>0.5926862183</v>
      </c>
      <c r="AQ56" s="5">
        <f t="shared" si="142"/>
        <v>0.5418371941</v>
      </c>
      <c r="AT56" s="5">
        <f t="shared" ref="AT56:AY56" si="143">if(RAND()&lt;0.5,-1,1)</f>
        <v>1</v>
      </c>
      <c r="AU56" s="5">
        <f t="shared" si="143"/>
        <v>-1</v>
      </c>
      <c r="AV56" s="5">
        <f t="shared" si="143"/>
        <v>-1</v>
      </c>
      <c r="AW56" s="5">
        <f t="shared" si="143"/>
        <v>-1</v>
      </c>
      <c r="AX56" s="5">
        <f t="shared" si="143"/>
        <v>1</v>
      </c>
      <c r="AY56" s="5">
        <f t="shared" si="143"/>
        <v>1</v>
      </c>
    </row>
    <row r="57">
      <c r="A57" s="3">
        <v>42.0</v>
      </c>
      <c r="B57" s="25">
        <f>Q57*'model - coho'!$G$9</f>
        <v>352.8233728</v>
      </c>
      <c r="C57" s="23">
        <f>O57*'model - coho'!$G$9*0.5</f>
        <v>103.9841115</v>
      </c>
      <c r="D57" s="23">
        <f>P57*'model - coho'!$G$9*0.5</f>
        <v>72.42757493</v>
      </c>
      <c r="E57" s="25">
        <f>C57*'model - coho'!$C$2</f>
        <v>259960.2787</v>
      </c>
      <c r="F57" s="25">
        <f>D57*'model - coho'!$C$3</f>
        <v>325924.0872</v>
      </c>
      <c r="G57" s="10"/>
      <c r="H57" s="10">
        <f>C57*'model - coho'!$C$2+D57*'model - coho'!$C$3</f>
        <v>585884.3659</v>
      </c>
      <c r="I57" s="10">
        <f t="shared" ref="I57:K57" si="144">H57*T57</f>
        <v>56390.42214</v>
      </c>
      <c r="J57" s="10">
        <f t="shared" si="144"/>
        <v>44959.10766</v>
      </c>
      <c r="K57" s="10">
        <f t="shared" si="144"/>
        <v>17632.43264</v>
      </c>
      <c r="L57" s="10">
        <f t="shared" si="21"/>
        <v>13995.98799</v>
      </c>
      <c r="M57" s="10">
        <f t="shared" si="25"/>
        <v>2948.443457</v>
      </c>
      <c r="N57" s="10">
        <f>M56*Y56*'model - coho'!$C$6</f>
        <v>462.1516065</v>
      </c>
      <c r="O57" s="10">
        <f>M56*Y56*'model - coho'!$C$5</f>
        <v>693.2274098</v>
      </c>
      <c r="P57" s="10">
        <f t="shared" si="29"/>
        <v>482.8504995</v>
      </c>
      <c r="Q57" s="10">
        <f t="shared" si="30"/>
        <v>1176.077909</v>
      </c>
      <c r="R57" s="10">
        <f>Q57*'model - coho'!$C$8</f>
        <v>470.4311637</v>
      </c>
      <c r="T57" s="26">
        <f t="shared" si="11"/>
        <v>0.0962483818</v>
      </c>
      <c r="U57" s="26">
        <f t="shared" si="12"/>
        <v>0.7972826936</v>
      </c>
      <c r="V57" s="26">
        <f t="shared" si="13"/>
        <v>0.3921882253</v>
      </c>
      <c r="W57" s="26">
        <f t="shared" si="14"/>
        <v>0.6203000453</v>
      </c>
      <c r="X57" s="26">
        <f t="shared" si="15"/>
        <v>0.2154661377</v>
      </c>
      <c r="Y57" s="26">
        <f t="shared" si="16"/>
        <v>0.6234327031</v>
      </c>
      <c r="Z57" s="26">
        <f t="shared" si="17"/>
        <v>0.6234327031</v>
      </c>
      <c r="AA57" s="26"/>
      <c r="AB57" s="26"/>
      <c r="AC57" s="26">
        <f>(AT57)*(AL57*'model - coho'!$H$3*0.5)</f>
        <v>-0.003751618196</v>
      </c>
      <c r="AD57" s="26">
        <f>(AU57)*(AM57*'model - coho'!$H$4*0.5)</f>
        <v>-0.002717306353</v>
      </c>
      <c r="AE57" s="26">
        <f>(AV57)*(AN57*'model - coho'!$H$5*0.5)</f>
        <v>-0.007811774734</v>
      </c>
      <c r="AF57" s="26">
        <f>(AW57)*(AO57*'model - coho'!$H$6*0.5)</f>
        <v>0.02030004526</v>
      </c>
      <c r="AG57" s="26">
        <f>(AX57)*(AP57*'model - coho'!$H$7*0.5)</f>
        <v>0.0154661377</v>
      </c>
      <c r="AH57" s="26">
        <f>(AY57)*(AQ57*'model - coho'!$H$8*0.5)</f>
        <v>0.02343270315</v>
      </c>
      <c r="AI57" s="26">
        <f>(AZ57)*(AR57*'model - coho'!$H$9*0.5)</f>
        <v>0</v>
      </c>
      <c r="AL57" s="5">
        <f t="shared" ref="AL57:AQ57" si="145">RAND()</f>
        <v>0.1500647278</v>
      </c>
      <c r="AM57" s="5">
        <f t="shared" si="145"/>
        <v>0.06793265884</v>
      </c>
      <c r="AN57" s="5">
        <f t="shared" si="145"/>
        <v>0.3905887367</v>
      </c>
      <c r="AO57" s="5">
        <f t="shared" si="145"/>
        <v>0.6766681754</v>
      </c>
      <c r="AP57" s="5">
        <f t="shared" si="145"/>
        <v>0.309322754</v>
      </c>
      <c r="AQ57" s="5">
        <f t="shared" si="145"/>
        <v>0.781090105</v>
      </c>
      <c r="AT57" s="5">
        <f t="shared" ref="AT57:AY57" si="146">if(RAND()&lt;0.5,-1,1)</f>
        <v>-1</v>
      </c>
      <c r="AU57" s="5">
        <f t="shared" si="146"/>
        <v>-1</v>
      </c>
      <c r="AV57" s="5">
        <f t="shared" si="146"/>
        <v>-1</v>
      </c>
      <c r="AW57" s="5">
        <f t="shared" si="146"/>
        <v>1</v>
      </c>
      <c r="AX57" s="5">
        <f t="shared" si="146"/>
        <v>1</v>
      </c>
      <c r="AY57" s="5">
        <f t="shared" si="146"/>
        <v>1</v>
      </c>
    </row>
    <row r="58">
      <c r="A58" s="3">
        <v>43.0</v>
      </c>
      <c r="B58" s="25">
        <f>Q58*'model - coho'!$G$9</f>
        <v>417.304221</v>
      </c>
      <c r="C58" s="23">
        <f>O58*'model - coho'!$G$9*0.5</f>
        <v>165.4340467</v>
      </c>
      <c r="D58" s="23">
        <f>P58*'model - coho'!$G$9*0.5</f>
        <v>43.2180638</v>
      </c>
      <c r="E58" s="25">
        <f>C58*'model - coho'!$C$2</f>
        <v>413585.1168</v>
      </c>
      <c r="F58" s="25">
        <f>D58*'model - coho'!$C$3</f>
        <v>194481.2871</v>
      </c>
      <c r="G58" s="10"/>
      <c r="H58" s="10">
        <f>C58*'model - coho'!$C$2+D58*'model - coho'!$C$3</f>
        <v>608066.4039</v>
      </c>
      <c r="I58" s="10">
        <f t="shared" ref="I58:K58" si="147">H58*T58</f>
        <v>61201.08788</v>
      </c>
      <c r="J58" s="10">
        <f t="shared" si="147"/>
        <v>50505.39223</v>
      </c>
      <c r="K58" s="10">
        <f t="shared" si="147"/>
        <v>19675.65621</v>
      </c>
      <c r="L58" s="10">
        <f t="shared" si="21"/>
        <v>10937.39877</v>
      </c>
      <c r="M58" s="10">
        <f t="shared" si="25"/>
        <v>3015.661474</v>
      </c>
      <c r="N58" s="10">
        <f>M57*Y57*'model - coho'!$C$6</f>
        <v>735.2624299</v>
      </c>
      <c r="O58" s="10">
        <f>M57*Y57*'model - coho'!$C$5</f>
        <v>1102.893645</v>
      </c>
      <c r="P58" s="10">
        <f t="shared" si="29"/>
        <v>288.1204253</v>
      </c>
      <c r="Q58" s="10">
        <f t="shared" si="30"/>
        <v>1391.01407</v>
      </c>
      <c r="R58" s="10">
        <f>Q58*'model - coho'!$C$8</f>
        <v>556.4056281</v>
      </c>
      <c r="T58" s="26">
        <f t="shared" si="11"/>
        <v>0.1006486915</v>
      </c>
      <c r="U58" s="26">
        <f t="shared" si="12"/>
        <v>0.8252368378</v>
      </c>
      <c r="V58" s="26">
        <f t="shared" si="13"/>
        <v>0.389575357</v>
      </c>
      <c r="W58" s="26">
        <f t="shared" si="14"/>
        <v>0.5875140422</v>
      </c>
      <c r="X58" s="26">
        <f t="shared" si="15"/>
        <v>0.2440860908</v>
      </c>
      <c r="Y58" s="26">
        <f t="shared" si="16"/>
        <v>0.5961767814</v>
      </c>
      <c r="Z58" s="26">
        <f t="shared" si="17"/>
        <v>0.5961767814</v>
      </c>
      <c r="AA58" s="26"/>
      <c r="AB58" s="26"/>
      <c r="AC58" s="26">
        <f>(AT58)*(AL58*'model - coho'!$H$3*0.5)</f>
        <v>0.0006486914741</v>
      </c>
      <c r="AD58" s="26">
        <f>(AU58)*(AM58*'model - coho'!$H$4*0.5)</f>
        <v>0.02523683778</v>
      </c>
      <c r="AE58" s="26">
        <f>(AV58)*(AN58*'model - coho'!$H$5*0.5)</f>
        <v>-0.01042464304</v>
      </c>
      <c r="AF58" s="26">
        <f>(AW58)*(AO58*'model - coho'!$H$6*0.5)</f>
        <v>-0.01248595779</v>
      </c>
      <c r="AG58" s="26">
        <f>(AX58)*(AP58*'model - coho'!$H$7*0.5)</f>
        <v>0.04408609079</v>
      </c>
      <c r="AH58" s="26">
        <f>(AY58)*(AQ58*'model - coho'!$H$8*0.5)</f>
        <v>-0.003823218642</v>
      </c>
      <c r="AI58" s="26">
        <f>(AZ58)*(AR58*'model - coho'!$H$9*0.5)</f>
        <v>0</v>
      </c>
      <c r="AL58" s="5">
        <f t="shared" ref="AL58:AQ58" si="148">RAND()</f>
        <v>0.02594765896</v>
      </c>
      <c r="AM58" s="5">
        <f t="shared" si="148"/>
        <v>0.6309209444</v>
      </c>
      <c r="AN58" s="5">
        <f t="shared" si="148"/>
        <v>0.5212321521</v>
      </c>
      <c r="AO58" s="5">
        <f t="shared" si="148"/>
        <v>0.416198593</v>
      </c>
      <c r="AP58" s="5">
        <f t="shared" si="148"/>
        <v>0.8817218158</v>
      </c>
      <c r="AQ58" s="5">
        <f t="shared" si="148"/>
        <v>0.1274406214</v>
      </c>
      <c r="AT58" s="5">
        <f t="shared" ref="AT58:AY58" si="149">if(RAND()&lt;0.5,-1,1)</f>
        <v>1</v>
      </c>
      <c r="AU58" s="5">
        <f t="shared" si="149"/>
        <v>1</v>
      </c>
      <c r="AV58" s="5">
        <f t="shared" si="149"/>
        <v>-1</v>
      </c>
      <c r="AW58" s="5">
        <f t="shared" si="149"/>
        <v>-1</v>
      </c>
      <c r="AX58" s="5">
        <f t="shared" si="149"/>
        <v>1</v>
      </c>
      <c r="AY58" s="5">
        <f t="shared" si="149"/>
        <v>-1</v>
      </c>
    </row>
    <row r="59">
      <c r="A59" s="3">
        <v>44.0</v>
      </c>
      <c r="B59" s="25">
        <f>Q59*'model - coho'!$G$9</f>
        <v>455.1200399</v>
      </c>
      <c r="C59" s="23">
        <f>O59*'model - coho'!$G$9*0.5</f>
        <v>161.8080616</v>
      </c>
      <c r="D59" s="23">
        <f>P59*'model - coho'!$G$9*0.5</f>
        <v>65.75195833</v>
      </c>
      <c r="E59" s="25">
        <f>C59*'model - coho'!$C$2</f>
        <v>404520.1541</v>
      </c>
      <c r="F59" s="25">
        <f>D59*'model - coho'!$C$3</f>
        <v>295883.8125</v>
      </c>
      <c r="G59" s="10"/>
      <c r="H59" s="10">
        <f>C59*'model - coho'!$C$2+D59*'model - coho'!$C$3</f>
        <v>700403.9666</v>
      </c>
      <c r="I59" s="10">
        <f t="shared" ref="I59:K59" si="150">H59*T59</f>
        <v>82559.37888</v>
      </c>
      <c r="J59" s="10">
        <f t="shared" si="150"/>
        <v>67485.50876</v>
      </c>
      <c r="K59" s="10">
        <f t="shared" si="150"/>
        <v>25943.39371</v>
      </c>
      <c r="L59" s="10">
        <f t="shared" si="21"/>
        <v>11559.72431</v>
      </c>
      <c r="M59" s="10">
        <f t="shared" si="25"/>
        <v>2669.666908</v>
      </c>
      <c r="N59" s="10">
        <f>M58*Y58*'model - coho'!$C$6</f>
        <v>719.1469406</v>
      </c>
      <c r="O59" s="10">
        <f>M58*Y58*'model - coho'!$C$5</f>
        <v>1078.720411</v>
      </c>
      <c r="P59" s="10">
        <f t="shared" si="29"/>
        <v>438.3463889</v>
      </c>
      <c r="Q59" s="10">
        <f t="shared" si="30"/>
        <v>1517.0668</v>
      </c>
      <c r="R59" s="10">
        <f>Q59*'model - coho'!$C$8</f>
        <v>606.8267199</v>
      </c>
      <c r="T59" s="26">
        <f t="shared" si="11"/>
        <v>0.1178739453</v>
      </c>
      <c r="U59" s="26">
        <f t="shared" si="12"/>
        <v>0.8174178352</v>
      </c>
      <c r="V59" s="26">
        <f t="shared" si="13"/>
        <v>0.3844291046</v>
      </c>
      <c r="W59" s="26">
        <f t="shared" si="14"/>
        <v>0.6190450941</v>
      </c>
      <c r="X59" s="26">
        <f t="shared" si="15"/>
        <v>0.2139500853</v>
      </c>
      <c r="Y59" s="26">
        <f t="shared" si="16"/>
        <v>0.5735193576</v>
      </c>
      <c r="Z59" s="26">
        <f t="shared" si="17"/>
        <v>0.5735193576</v>
      </c>
      <c r="AA59" s="26"/>
      <c r="AB59" s="26"/>
      <c r="AC59" s="26">
        <f>(AT59)*(AL59*'model - coho'!$H$3*0.5)</f>
        <v>0.01787394534</v>
      </c>
      <c r="AD59" s="26">
        <f>(AU59)*(AM59*'model - coho'!$H$4*0.5)</f>
        <v>0.01741783525</v>
      </c>
      <c r="AE59" s="26">
        <f>(AV59)*(AN59*'model - coho'!$H$5*0.5)</f>
        <v>-0.01557089535</v>
      </c>
      <c r="AF59" s="26">
        <f>(AW59)*(AO59*'model - coho'!$H$6*0.5)</f>
        <v>0.01904509412</v>
      </c>
      <c r="AG59" s="26">
        <f>(AX59)*(AP59*'model - coho'!$H$7*0.5)</f>
        <v>0.01395008528</v>
      </c>
      <c r="AH59" s="26">
        <f>(AY59)*(AQ59*'model - coho'!$H$8*0.5)</f>
        <v>-0.02648064237</v>
      </c>
      <c r="AI59" s="26">
        <f>(AZ59)*(AR59*'model - coho'!$H$9*0.5)</f>
        <v>0</v>
      </c>
      <c r="AL59" s="5">
        <f t="shared" ref="AL59:AQ59" si="151">RAND()</f>
        <v>0.7149578137</v>
      </c>
      <c r="AM59" s="5">
        <f t="shared" si="151"/>
        <v>0.4354458812</v>
      </c>
      <c r="AN59" s="5">
        <f t="shared" si="151"/>
        <v>0.7785447675</v>
      </c>
      <c r="AO59" s="5">
        <f t="shared" si="151"/>
        <v>0.6348364705</v>
      </c>
      <c r="AP59" s="5">
        <f t="shared" si="151"/>
        <v>0.2790017056</v>
      </c>
      <c r="AQ59" s="5">
        <f t="shared" si="151"/>
        <v>0.882688079</v>
      </c>
      <c r="AT59" s="5">
        <f t="shared" ref="AT59:AY59" si="152">if(RAND()&lt;0.5,-1,1)</f>
        <v>1</v>
      </c>
      <c r="AU59" s="5">
        <f t="shared" si="152"/>
        <v>1</v>
      </c>
      <c r="AV59" s="5">
        <f t="shared" si="152"/>
        <v>-1</v>
      </c>
      <c r="AW59" s="5">
        <f t="shared" si="152"/>
        <v>1</v>
      </c>
      <c r="AX59" s="5">
        <f t="shared" si="152"/>
        <v>1</v>
      </c>
      <c r="AY59" s="5">
        <f t="shared" si="152"/>
        <v>-1</v>
      </c>
    </row>
    <row r="60">
      <c r="A60" s="3">
        <v>45.0</v>
      </c>
      <c r="B60" s="25">
        <f>Q60*'model - coho'!$G$9</f>
        <v>399.3324245</v>
      </c>
      <c r="C60" s="23">
        <f>O60*'model - coho'!$G$9*0.5</f>
        <v>137.7995085</v>
      </c>
      <c r="D60" s="23">
        <f>P60*'model - coho'!$G$9*0.5</f>
        <v>61.86670371</v>
      </c>
      <c r="E60" s="25">
        <f>C60*'model - coho'!$C$2</f>
        <v>344498.7713</v>
      </c>
      <c r="F60" s="25">
        <f>D60*'model - coho'!$C$3</f>
        <v>278400.1667</v>
      </c>
      <c r="G60" s="10"/>
      <c r="H60" s="10">
        <f>C60*'model - coho'!$C$2+D60*'model - coho'!$C$3</f>
        <v>622898.938</v>
      </c>
      <c r="I60" s="10">
        <f t="shared" ref="I60:K60" si="153">H60*T60</f>
        <v>64423.38343</v>
      </c>
      <c r="J60" s="10">
        <f t="shared" si="153"/>
        <v>54114.87047</v>
      </c>
      <c r="K60" s="10">
        <f t="shared" si="153"/>
        <v>21157.62577</v>
      </c>
      <c r="L60" s="10">
        <f t="shared" si="21"/>
        <v>16060.1306</v>
      </c>
      <c r="M60" s="10">
        <f t="shared" si="25"/>
        <v>2473.204002</v>
      </c>
      <c r="N60" s="10">
        <f>M59*Y59*'model - coho'!$C$6</f>
        <v>612.4422601</v>
      </c>
      <c r="O60" s="10">
        <f>M59*Y59*'model - coho'!$C$5</f>
        <v>918.6633902</v>
      </c>
      <c r="P60" s="10">
        <f t="shared" si="29"/>
        <v>412.4446914</v>
      </c>
      <c r="Q60" s="10">
        <f t="shared" si="30"/>
        <v>1331.108082</v>
      </c>
      <c r="R60" s="10">
        <f>Q60*'model - coho'!$C$8</f>
        <v>532.4432326</v>
      </c>
      <c r="T60" s="26">
        <f t="shared" si="11"/>
        <v>0.1034250975</v>
      </c>
      <c r="U60" s="26">
        <f t="shared" si="12"/>
        <v>0.8399880229</v>
      </c>
      <c r="V60" s="26">
        <f t="shared" si="13"/>
        <v>0.390976188</v>
      </c>
      <c r="W60" s="26">
        <f t="shared" si="14"/>
        <v>0.6299692899</v>
      </c>
      <c r="X60" s="26">
        <f t="shared" si="15"/>
        <v>0.221907966</v>
      </c>
      <c r="Y60" s="26">
        <f t="shared" si="16"/>
        <v>0.6268099641</v>
      </c>
      <c r="Z60" s="26">
        <f t="shared" si="17"/>
        <v>0.6268099641</v>
      </c>
      <c r="AA60" s="26"/>
      <c r="AB60" s="26"/>
      <c r="AC60" s="26">
        <f>(AT60)*(AL60*'model - coho'!$H$3*0.5)</f>
        <v>0.003425097548</v>
      </c>
      <c r="AD60" s="26">
        <f>(AU60)*(AM60*'model - coho'!$H$4*0.5)</f>
        <v>0.0399880229</v>
      </c>
      <c r="AE60" s="26">
        <f>(AV60)*(AN60*'model - coho'!$H$5*0.5)</f>
        <v>-0.009023812028</v>
      </c>
      <c r="AF60" s="26">
        <f>(AW60)*(AO60*'model - coho'!$H$6*0.5)</f>
        <v>0.0299692899</v>
      </c>
      <c r="AG60" s="26">
        <f>(AX60)*(AP60*'model - coho'!$H$7*0.5)</f>
        <v>0.02190796598</v>
      </c>
      <c r="AH60" s="26">
        <f>(AY60)*(AQ60*'model - coho'!$H$8*0.5)</f>
        <v>0.02680996408</v>
      </c>
      <c r="AI60" s="26">
        <f>(AZ60)*(AR60*'model - coho'!$H$9*0.5)</f>
        <v>0</v>
      </c>
      <c r="AL60" s="5">
        <f t="shared" ref="AL60:AQ60" si="154">RAND()</f>
        <v>0.1370039019</v>
      </c>
      <c r="AM60" s="5">
        <f t="shared" si="154"/>
        <v>0.9997005724</v>
      </c>
      <c r="AN60" s="5">
        <f t="shared" si="154"/>
        <v>0.4511906014</v>
      </c>
      <c r="AO60" s="5">
        <f t="shared" si="154"/>
        <v>0.99897633</v>
      </c>
      <c r="AP60" s="5">
        <f t="shared" si="154"/>
        <v>0.4381593196</v>
      </c>
      <c r="AQ60" s="5">
        <f t="shared" si="154"/>
        <v>0.8936654693</v>
      </c>
      <c r="AT60" s="5">
        <f t="shared" ref="AT60:AY60" si="155">if(RAND()&lt;0.5,-1,1)</f>
        <v>1</v>
      </c>
      <c r="AU60" s="5">
        <f t="shared" si="155"/>
        <v>1</v>
      </c>
      <c r="AV60" s="5">
        <f t="shared" si="155"/>
        <v>-1</v>
      </c>
      <c r="AW60" s="5">
        <f t="shared" si="155"/>
        <v>1</v>
      </c>
      <c r="AX60" s="5">
        <f t="shared" si="155"/>
        <v>1</v>
      </c>
      <c r="AY60" s="5">
        <f t="shared" si="155"/>
        <v>1</v>
      </c>
    </row>
    <row r="61">
      <c r="A61" s="3">
        <v>46.0</v>
      </c>
      <c r="B61" s="25">
        <f>Q61*'model - coho'!$G$9</f>
        <v>394.2066774</v>
      </c>
      <c r="C61" s="23">
        <f>O61*'model - coho'!$G$9*0.5</f>
        <v>139.5206021</v>
      </c>
      <c r="D61" s="23">
        <f>P61*'model - coho'!$G$9*0.5</f>
        <v>57.58273666</v>
      </c>
      <c r="E61" s="25">
        <f>C61*'model - coho'!$C$2</f>
        <v>348801.5052</v>
      </c>
      <c r="F61" s="25">
        <f>D61*'model - coho'!$C$3</f>
        <v>259122.315</v>
      </c>
      <c r="G61" s="10"/>
      <c r="H61" s="10">
        <f>C61*'model - coho'!$C$2+D61*'model - coho'!$C$3</f>
        <v>607923.8201</v>
      </c>
      <c r="I61" s="10">
        <f t="shared" ref="I61:K61" si="156">H61*T61</f>
        <v>54031.04587</v>
      </c>
      <c r="J61" s="10">
        <f t="shared" si="156"/>
        <v>44264.00945</v>
      </c>
      <c r="K61" s="10">
        <f t="shared" si="156"/>
        <v>17691.99567</v>
      </c>
      <c r="L61" s="10">
        <f t="shared" si="21"/>
        <v>13328.65448</v>
      </c>
      <c r="M61" s="10">
        <f t="shared" si="25"/>
        <v>3563.870915</v>
      </c>
      <c r="N61" s="10">
        <f>M60*Y60*'model - coho'!$C$6</f>
        <v>620.0915647</v>
      </c>
      <c r="O61" s="10">
        <f>M60*Y60*'model - coho'!$C$5</f>
        <v>930.1373471</v>
      </c>
      <c r="P61" s="10">
        <f t="shared" si="29"/>
        <v>383.8849111</v>
      </c>
      <c r="Q61" s="10">
        <f t="shared" si="30"/>
        <v>1314.022258</v>
      </c>
      <c r="R61" s="10">
        <f>Q61*'model - coho'!$C$8</f>
        <v>525.6089033</v>
      </c>
      <c r="T61" s="26">
        <f t="shared" si="11"/>
        <v>0.0888779878</v>
      </c>
      <c r="U61" s="26">
        <f t="shared" si="12"/>
        <v>0.8192328824</v>
      </c>
      <c r="V61" s="26">
        <f t="shared" si="13"/>
        <v>0.3996925694</v>
      </c>
      <c r="W61" s="26">
        <f t="shared" si="14"/>
        <v>0.5980818012</v>
      </c>
      <c r="X61" s="26">
        <f t="shared" si="15"/>
        <v>0.1745918197</v>
      </c>
      <c r="Y61" s="26">
        <f t="shared" si="16"/>
        <v>0.6047489863</v>
      </c>
      <c r="Z61" s="26">
        <f t="shared" si="17"/>
        <v>0.6047489863</v>
      </c>
      <c r="AA61" s="26"/>
      <c r="AB61" s="26"/>
      <c r="AC61" s="26">
        <f>(AT61)*(AL61*'model - coho'!$H$3*0.5)</f>
        <v>-0.0111220122</v>
      </c>
      <c r="AD61" s="26">
        <f>(AU61)*(AM61*'model - coho'!$H$4*0.5)</f>
        <v>0.01923288238</v>
      </c>
      <c r="AE61" s="26">
        <f>(AV61)*(AN61*'model - coho'!$H$5*0.5)</f>
        <v>-0.0003074305517</v>
      </c>
      <c r="AF61" s="26">
        <f>(AW61)*(AO61*'model - coho'!$H$6*0.5)</f>
        <v>-0.001918198801</v>
      </c>
      <c r="AG61" s="26">
        <f>(AX61)*(AP61*'model - coho'!$H$7*0.5)</f>
        <v>-0.02540818026</v>
      </c>
      <c r="AH61" s="26">
        <f>(AY61)*(AQ61*'model - coho'!$H$8*0.5)</f>
        <v>0.004748986281</v>
      </c>
      <c r="AI61" s="26">
        <f>(AZ61)*(AR61*'model - coho'!$H$9*0.5)</f>
        <v>0</v>
      </c>
      <c r="AL61" s="5">
        <f t="shared" ref="AL61:AQ61" si="157">RAND()</f>
        <v>0.4448804879</v>
      </c>
      <c r="AM61" s="5">
        <f t="shared" si="157"/>
        <v>0.4808220595</v>
      </c>
      <c r="AN61" s="5">
        <f t="shared" si="157"/>
        <v>0.01537152758</v>
      </c>
      <c r="AO61" s="5">
        <f t="shared" si="157"/>
        <v>0.06393996003</v>
      </c>
      <c r="AP61" s="5">
        <f t="shared" si="157"/>
        <v>0.5081636051</v>
      </c>
      <c r="AQ61" s="5">
        <f t="shared" si="157"/>
        <v>0.1582995427</v>
      </c>
      <c r="AT61" s="5">
        <f t="shared" ref="AT61:AY61" si="158">if(RAND()&lt;0.5,-1,1)</f>
        <v>-1</v>
      </c>
      <c r="AU61" s="5">
        <f t="shared" si="158"/>
        <v>1</v>
      </c>
      <c r="AV61" s="5">
        <f t="shared" si="158"/>
        <v>-1</v>
      </c>
      <c r="AW61" s="5">
        <f t="shared" si="158"/>
        <v>-1</v>
      </c>
      <c r="AX61" s="5">
        <f t="shared" si="158"/>
        <v>-1</v>
      </c>
      <c r="AY61" s="5">
        <f t="shared" si="158"/>
        <v>1</v>
      </c>
    </row>
    <row r="62">
      <c r="A62" s="3">
        <v>47.0</v>
      </c>
      <c r="B62" s="25">
        <f>Q62*'model - coho'!$G$9</f>
        <v>500.4444417</v>
      </c>
      <c r="C62" s="23">
        <f>O62*'model - coho'!$G$9*0.5</f>
        <v>193.9722591</v>
      </c>
      <c r="D62" s="23">
        <f>P62*'model - coho'!$G$9*0.5</f>
        <v>56.24996177</v>
      </c>
      <c r="E62" s="25">
        <f>C62*'model - coho'!$C$2</f>
        <v>484930.6477</v>
      </c>
      <c r="F62" s="25">
        <f>D62*'model - coho'!$C$3</f>
        <v>253124.828</v>
      </c>
      <c r="G62" s="10"/>
      <c r="H62" s="10">
        <f>C62*'model - coho'!$C$2+D62*'model - coho'!$C$3</f>
        <v>738055.4757</v>
      </c>
      <c r="I62" s="10">
        <f t="shared" ref="I62:K62" si="159">H62*T62</f>
        <v>78916.42804</v>
      </c>
      <c r="J62" s="10">
        <f t="shared" si="159"/>
        <v>64849.37363</v>
      </c>
      <c r="K62" s="10">
        <f t="shared" si="159"/>
        <v>26811.47465</v>
      </c>
      <c r="L62" s="10">
        <f t="shared" si="21"/>
        <v>10581.26064</v>
      </c>
      <c r="M62" s="10">
        <f t="shared" si="25"/>
        <v>2327.074041</v>
      </c>
      <c r="N62" s="10">
        <f>M61*Y61*'model - coho'!$C$6</f>
        <v>862.0989292</v>
      </c>
      <c r="O62" s="10">
        <f>M61*Y61*'model - coho'!$C$5</f>
        <v>1293.148394</v>
      </c>
      <c r="P62" s="10">
        <f t="shared" si="29"/>
        <v>374.9997452</v>
      </c>
      <c r="Q62" s="10">
        <f t="shared" si="30"/>
        <v>1668.148139</v>
      </c>
      <c r="R62" s="10">
        <f>Q62*'model - coho'!$C$8</f>
        <v>667.2592556</v>
      </c>
      <c r="T62" s="26">
        <f t="shared" si="11"/>
        <v>0.1069247918</v>
      </c>
      <c r="U62" s="26">
        <f t="shared" si="12"/>
        <v>0.8217474515</v>
      </c>
      <c r="V62" s="26">
        <f t="shared" si="13"/>
        <v>0.4134423072</v>
      </c>
      <c r="W62" s="26">
        <f t="shared" si="14"/>
        <v>0.5962000425</v>
      </c>
      <c r="X62" s="26">
        <f t="shared" si="15"/>
        <v>0.2280919444</v>
      </c>
      <c r="Y62" s="26">
        <f t="shared" si="16"/>
        <v>0.5915986839</v>
      </c>
      <c r="Z62" s="26">
        <f t="shared" si="17"/>
        <v>0.5915986839</v>
      </c>
      <c r="AA62" s="26"/>
      <c r="AB62" s="26"/>
      <c r="AC62" s="26">
        <f>(AT62)*(AL62*'model - coho'!$H$3*0.5)</f>
        <v>0.006924791754</v>
      </c>
      <c r="AD62" s="26">
        <f>(AU62)*(AM62*'model - coho'!$H$4*0.5)</f>
        <v>0.02174745155</v>
      </c>
      <c r="AE62" s="26">
        <f>(AV62)*(AN62*'model - coho'!$H$5*0.5)</f>
        <v>0.01344230723</v>
      </c>
      <c r="AF62" s="26">
        <f>(AW62)*(AO62*'model - coho'!$H$6*0.5)</f>
        <v>-0.003799957523</v>
      </c>
      <c r="AG62" s="26">
        <f>(AX62)*(AP62*'model - coho'!$H$7*0.5)</f>
        <v>0.02809194442</v>
      </c>
      <c r="AH62" s="26">
        <f>(AY62)*(AQ62*'model - coho'!$H$8*0.5)</f>
        <v>-0.008401316135</v>
      </c>
      <c r="AI62" s="26">
        <f>(AZ62)*(AR62*'model - coho'!$H$9*0.5)</f>
        <v>0</v>
      </c>
      <c r="AL62" s="5">
        <f t="shared" ref="AL62:AQ62" si="160">RAND()</f>
        <v>0.2769916702</v>
      </c>
      <c r="AM62" s="5">
        <f t="shared" si="160"/>
        <v>0.5436862887</v>
      </c>
      <c r="AN62" s="5">
        <f t="shared" si="160"/>
        <v>0.6721153617</v>
      </c>
      <c r="AO62" s="5">
        <f t="shared" si="160"/>
        <v>0.1266652508</v>
      </c>
      <c r="AP62" s="5">
        <f t="shared" si="160"/>
        <v>0.5618388883</v>
      </c>
      <c r="AQ62" s="5">
        <f t="shared" si="160"/>
        <v>0.2800438712</v>
      </c>
      <c r="AT62" s="5">
        <f t="shared" ref="AT62:AY62" si="161">if(RAND()&lt;0.5,-1,1)</f>
        <v>1</v>
      </c>
      <c r="AU62" s="5">
        <f t="shared" si="161"/>
        <v>1</v>
      </c>
      <c r="AV62" s="5">
        <f t="shared" si="161"/>
        <v>1</v>
      </c>
      <c r="AW62" s="5">
        <f t="shared" si="161"/>
        <v>-1</v>
      </c>
      <c r="AX62" s="5">
        <f t="shared" si="161"/>
        <v>1</v>
      </c>
      <c r="AY62" s="5">
        <f t="shared" si="161"/>
        <v>-1</v>
      </c>
    </row>
    <row r="63">
      <c r="A63" s="3">
        <v>48.0</v>
      </c>
      <c r="B63" s="25">
        <f>Q63*'model - coho'!$G$9</f>
        <v>400.8098867</v>
      </c>
      <c r="C63" s="23">
        <f>O63*'model - coho'!$G$9*0.5</f>
        <v>123.9024546</v>
      </c>
      <c r="D63" s="23">
        <f>P63*'model - coho'!$G$9*0.5</f>
        <v>76.50248878</v>
      </c>
      <c r="E63" s="25">
        <f>C63*'model - coho'!$C$2</f>
        <v>309756.1365</v>
      </c>
      <c r="F63" s="25">
        <f>D63*'model - coho'!$C$3</f>
        <v>344261.1995</v>
      </c>
      <c r="G63" s="10"/>
      <c r="H63" s="10">
        <f>C63*'model - coho'!$C$2+D63*'model - coho'!$C$3</f>
        <v>654017.336</v>
      </c>
      <c r="I63" s="10">
        <f t="shared" ref="I63:K63" si="162">H63*T63</f>
        <v>65463.11621</v>
      </c>
      <c r="J63" s="10">
        <f t="shared" si="162"/>
        <v>52705.2743</v>
      </c>
      <c r="K63" s="10">
        <f t="shared" si="162"/>
        <v>20892.72915</v>
      </c>
      <c r="L63" s="10">
        <f t="shared" si="21"/>
        <v>15985.00233</v>
      </c>
      <c r="M63" s="10">
        <f t="shared" si="25"/>
        <v>2413.500313</v>
      </c>
      <c r="N63" s="10">
        <f>M62*Y62*'model - coho'!$C$6</f>
        <v>550.6775759</v>
      </c>
      <c r="O63" s="10">
        <f>M62*Y62*'model - coho'!$C$5</f>
        <v>826.0163639</v>
      </c>
      <c r="P63" s="10">
        <f t="shared" si="29"/>
        <v>510.0165919</v>
      </c>
      <c r="Q63" s="10">
        <f t="shared" si="30"/>
        <v>1336.032956</v>
      </c>
      <c r="R63" s="10">
        <f>Q63*'model - coho'!$C$8</f>
        <v>534.4131823</v>
      </c>
      <c r="T63" s="26">
        <f t="shared" si="11"/>
        <v>0.1000938547</v>
      </c>
      <c r="U63" s="26">
        <f t="shared" si="12"/>
        <v>0.8051140452</v>
      </c>
      <c r="V63" s="26">
        <f t="shared" si="13"/>
        <v>0.3964068004</v>
      </c>
      <c r="W63" s="26">
        <f t="shared" si="14"/>
        <v>0.5943088122</v>
      </c>
      <c r="X63" s="26">
        <f t="shared" si="15"/>
        <v>0.1534684618</v>
      </c>
      <c r="Y63" s="26">
        <f t="shared" si="16"/>
        <v>0.6017983855</v>
      </c>
      <c r="Z63" s="26">
        <f t="shared" si="17"/>
        <v>0.6017983855</v>
      </c>
      <c r="AA63" s="26"/>
      <c r="AB63" s="26"/>
      <c r="AC63" s="26">
        <f>(AT63)*(AL63*'model - coho'!$H$3*0.5)</f>
        <v>0.00009385470915</v>
      </c>
      <c r="AD63" s="26">
        <f>(AU63)*(AM63*'model - coho'!$H$4*0.5)</f>
        <v>0.005114045239</v>
      </c>
      <c r="AE63" s="26">
        <f>(AV63)*(AN63*'model - coho'!$H$5*0.5)</f>
        <v>-0.003593199581</v>
      </c>
      <c r="AF63" s="26">
        <f>(AW63)*(AO63*'model - coho'!$H$6*0.5)</f>
        <v>-0.005691187754</v>
      </c>
      <c r="AG63" s="26">
        <f>(AX63)*(AP63*'model - coho'!$H$7*0.5)</f>
        <v>-0.04653153816</v>
      </c>
      <c r="AH63" s="26">
        <f>(AY63)*(AQ63*'model - coho'!$H$8*0.5)</f>
        <v>0.001798385524</v>
      </c>
      <c r="AI63" s="26">
        <f>(AZ63)*(AR63*'model - coho'!$H$9*0.5)</f>
        <v>0</v>
      </c>
      <c r="AL63" s="5">
        <f t="shared" ref="AL63:AQ63" si="163">RAND()</f>
        <v>0.003754188366</v>
      </c>
      <c r="AM63" s="5">
        <f t="shared" si="163"/>
        <v>0.127851131</v>
      </c>
      <c r="AN63" s="5">
        <f t="shared" si="163"/>
        <v>0.1796599791</v>
      </c>
      <c r="AO63" s="5">
        <f t="shared" si="163"/>
        <v>0.1897062585</v>
      </c>
      <c r="AP63" s="5">
        <f t="shared" si="163"/>
        <v>0.9306307632</v>
      </c>
      <c r="AQ63" s="5">
        <f t="shared" si="163"/>
        <v>0.05994618414</v>
      </c>
      <c r="AT63" s="5">
        <f t="shared" ref="AT63:AY63" si="164">if(RAND()&lt;0.5,-1,1)</f>
        <v>1</v>
      </c>
      <c r="AU63" s="5">
        <f t="shared" si="164"/>
        <v>1</v>
      </c>
      <c r="AV63" s="5">
        <f t="shared" si="164"/>
        <v>-1</v>
      </c>
      <c r="AW63" s="5">
        <f t="shared" si="164"/>
        <v>-1</v>
      </c>
      <c r="AX63" s="5">
        <f t="shared" si="164"/>
        <v>-1</v>
      </c>
      <c r="AY63" s="5">
        <f t="shared" si="164"/>
        <v>1</v>
      </c>
    </row>
    <row r="64">
      <c r="A64" s="3">
        <v>49.0</v>
      </c>
      <c r="B64" s="25">
        <f>Q64*'model - coho'!$G$9</f>
        <v>360.8583694</v>
      </c>
      <c r="C64" s="23">
        <f>O64*'model - coho'!$G$9*0.5</f>
        <v>130.7196533</v>
      </c>
      <c r="D64" s="23">
        <f>P64*'model - coho'!$G$9*0.5</f>
        <v>49.70953142</v>
      </c>
      <c r="E64" s="25">
        <f>C64*'model - coho'!$C$2</f>
        <v>326799.1332</v>
      </c>
      <c r="F64" s="25">
        <f>D64*'model - coho'!$C$3</f>
        <v>223692.8914</v>
      </c>
      <c r="G64" s="10"/>
      <c r="H64" s="10">
        <f>C64*'model - coho'!$C$2+D64*'model - coho'!$C$3</f>
        <v>550492.0246</v>
      </c>
      <c r="I64" s="10">
        <f t="shared" ref="I64:K64" si="165">H64*T64</f>
        <v>61207.55119</v>
      </c>
      <c r="J64" s="10">
        <f t="shared" si="165"/>
        <v>50687.03996</v>
      </c>
      <c r="K64" s="10">
        <f t="shared" si="165"/>
        <v>19272.3975</v>
      </c>
      <c r="L64" s="10">
        <f t="shared" si="21"/>
        <v>12416.73305</v>
      </c>
      <c r="M64" s="10">
        <f t="shared" si="25"/>
        <v>2453.19372</v>
      </c>
      <c r="N64" s="10">
        <f>M63*Y63*'model - coho'!$C$6</f>
        <v>580.9762367</v>
      </c>
      <c r="O64" s="10">
        <f>M63*Y63*'model - coho'!$C$5</f>
        <v>871.4643551</v>
      </c>
      <c r="P64" s="10">
        <f t="shared" si="29"/>
        <v>331.3968761</v>
      </c>
      <c r="Q64" s="10">
        <f t="shared" si="30"/>
        <v>1202.861231</v>
      </c>
      <c r="R64" s="10">
        <f>Q64*'model - coho'!$C$8</f>
        <v>481.1444925</v>
      </c>
      <c r="T64" s="26">
        <f t="shared" si="11"/>
        <v>0.1111869899</v>
      </c>
      <c r="U64" s="26">
        <f t="shared" si="12"/>
        <v>0.8281174295</v>
      </c>
      <c r="V64" s="26">
        <f t="shared" si="13"/>
        <v>0.3802233769</v>
      </c>
      <c r="W64" s="26">
        <f t="shared" si="14"/>
        <v>0.5854156596</v>
      </c>
      <c r="X64" s="26">
        <f t="shared" si="15"/>
        <v>0.1838390622</v>
      </c>
      <c r="Y64" s="26">
        <f t="shared" si="16"/>
        <v>0.6050171101</v>
      </c>
      <c r="Z64" s="26">
        <f t="shared" si="17"/>
        <v>0.6050171101</v>
      </c>
      <c r="AA64" s="26"/>
      <c r="AB64" s="26"/>
      <c r="AC64" s="26">
        <f>(AT64)*(AL64*'model - coho'!$H$3*0.5)</f>
        <v>0.01118698994</v>
      </c>
      <c r="AD64" s="26">
        <f>(AU64)*(AM64*'model - coho'!$H$4*0.5)</f>
        <v>0.02811742947</v>
      </c>
      <c r="AE64" s="26">
        <f>(AV64)*(AN64*'model - coho'!$H$5*0.5)</f>
        <v>-0.01977662312</v>
      </c>
      <c r="AF64" s="26">
        <f>(AW64)*(AO64*'model - coho'!$H$6*0.5)</f>
        <v>-0.01458434039</v>
      </c>
      <c r="AG64" s="26">
        <f>(AX64)*(AP64*'model - coho'!$H$7*0.5)</f>
        <v>-0.01616093781</v>
      </c>
      <c r="AH64" s="26">
        <f>(AY64)*(AQ64*'model - coho'!$H$8*0.5)</f>
        <v>0.005017110061</v>
      </c>
      <c r="AI64" s="26">
        <f>(AZ64)*(AR64*'model - coho'!$H$9*0.5)</f>
        <v>0</v>
      </c>
      <c r="AL64" s="5">
        <f t="shared" ref="AL64:AQ64" si="166">RAND()</f>
        <v>0.4474795975</v>
      </c>
      <c r="AM64" s="5">
        <f t="shared" si="166"/>
        <v>0.7029357368</v>
      </c>
      <c r="AN64" s="5">
        <f t="shared" si="166"/>
        <v>0.9888311562</v>
      </c>
      <c r="AO64" s="5">
        <f t="shared" si="166"/>
        <v>0.4861446798</v>
      </c>
      <c r="AP64" s="5">
        <f t="shared" si="166"/>
        <v>0.3232187562</v>
      </c>
      <c r="AQ64" s="5">
        <f t="shared" si="166"/>
        <v>0.167237002</v>
      </c>
      <c r="AT64" s="5">
        <f t="shared" ref="AT64:AY64" si="167">if(RAND()&lt;0.5,-1,1)</f>
        <v>1</v>
      </c>
      <c r="AU64" s="5">
        <f t="shared" si="167"/>
        <v>1</v>
      </c>
      <c r="AV64" s="5">
        <f t="shared" si="167"/>
        <v>-1</v>
      </c>
      <c r="AW64" s="5">
        <f t="shared" si="167"/>
        <v>-1</v>
      </c>
      <c r="AX64" s="5">
        <f t="shared" si="167"/>
        <v>-1</v>
      </c>
      <c r="AY64" s="5">
        <f t="shared" si="167"/>
        <v>1</v>
      </c>
    </row>
    <row r="65">
      <c r="A65" s="3">
        <v>50.0</v>
      </c>
      <c r="B65" s="25">
        <f>Q65*'model - coho'!$G$9</f>
        <v>372.6105206</v>
      </c>
      <c r="C65" s="23">
        <f>O65*'model - coho'!$G$9*0.5</f>
        <v>133.5801757</v>
      </c>
      <c r="D65" s="23">
        <f>P65*'model - coho'!$G$9*0.5</f>
        <v>52.72508456</v>
      </c>
      <c r="E65" s="25">
        <f>C65*'model - coho'!$C$2</f>
        <v>333950.4393</v>
      </c>
      <c r="F65" s="25">
        <f>D65*'model - coho'!$C$3</f>
        <v>237262.8805</v>
      </c>
      <c r="G65" s="10"/>
      <c r="H65" s="10">
        <f>C65*'model - coho'!$C$2+D65*'model - coho'!$C$3</f>
        <v>571213.3199</v>
      </c>
      <c r="I65" s="10">
        <f t="shared" ref="I65:K65" si="168">H65*T65</f>
        <v>49259.68914</v>
      </c>
      <c r="J65" s="10">
        <f t="shared" si="168"/>
        <v>41195.21058</v>
      </c>
      <c r="K65" s="10">
        <f t="shared" si="168"/>
        <v>16291.9894</v>
      </c>
      <c r="L65" s="10">
        <f t="shared" si="21"/>
        <v>11282.36329</v>
      </c>
      <c r="M65" s="10">
        <f t="shared" si="25"/>
        <v>2282.680559</v>
      </c>
      <c r="N65" s="10">
        <f>M64*Y64*'model - coho'!$C$6</f>
        <v>593.6896699</v>
      </c>
      <c r="O65" s="10">
        <f>M64*Y64*'model - coho'!$C$5</f>
        <v>890.5345049</v>
      </c>
      <c r="P65" s="10">
        <f t="shared" si="29"/>
        <v>351.5005638</v>
      </c>
      <c r="Q65" s="10">
        <f t="shared" si="30"/>
        <v>1242.035069</v>
      </c>
      <c r="R65" s="10">
        <f>Q65*'model - coho'!$C$8</f>
        <v>496.8140275</v>
      </c>
      <c r="T65" s="26">
        <f t="shared" si="11"/>
        <v>0.0862369406</v>
      </c>
      <c r="U65" s="26">
        <f t="shared" si="12"/>
        <v>0.8362864505</v>
      </c>
      <c r="V65" s="26">
        <f t="shared" si="13"/>
        <v>0.3954826101</v>
      </c>
      <c r="W65" s="26">
        <f t="shared" si="14"/>
        <v>0.6213923839</v>
      </c>
      <c r="X65" s="26">
        <f t="shared" si="15"/>
        <v>0.1559021148</v>
      </c>
      <c r="Y65" s="26">
        <f t="shared" si="16"/>
        <v>0.5848752604</v>
      </c>
      <c r="Z65" s="26">
        <f t="shared" si="17"/>
        <v>0.5848752604</v>
      </c>
      <c r="AA65" s="26"/>
      <c r="AB65" s="26"/>
      <c r="AC65" s="26">
        <f>(AT65)*(AL65*'model - coho'!$H$3*0.5)</f>
        <v>-0.0137630594</v>
      </c>
      <c r="AD65" s="26">
        <f>(AU65)*(AM65*'model - coho'!$H$4*0.5)</f>
        <v>0.03628645051</v>
      </c>
      <c r="AE65" s="26">
        <f>(AV65)*(AN65*'model - coho'!$H$5*0.5)</f>
        <v>-0.004517389926</v>
      </c>
      <c r="AF65" s="26">
        <f>(AW65)*(AO65*'model - coho'!$H$6*0.5)</f>
        <v>0.02139238391</v>
      </c>
      <c r="AG65" s="26">
        <f>(AX65)*(AP65*'model - coho'!$H$7*0.5)</f>
        <v>-0.0440978852</v>
      </c>
      <c r="AH65" s="26">
        <f>(AY65)*(AQ65*'model - coho'!$H$8*0.5)</f>
        <v>-0.01512473957</v>
      </c>
      <c r="AI65" s="26">
        <f>(AZ65)*(AR65*'model - coho'!$H$9*0.5)</f>
        <v>0</v>
      </c>
      <c r="AL65" s="5">
        <f t="shared" ref="AL65:AQ65" si="169">RAND()</f>
        <v>0.5505223758</v>
      </c>
      <c r="AM65" s="5">
        <f t="shared" si="169"/>
        <v>0.9071612628</v>
      </c>
      <c r="AN65" s="5">
        <f t="shared" si="169"/>
        <v>0.2258694963</v>
      </c>
      <c r="AO65" s="5">
        <f t="shared" si="169"/>
        <v>0.7130794636</v>
      </c>
      <c r="AP65" s="5">
        <f t="shared" si="169"/>
        <v>0.8819577041</v>
      </c>
      <c r="AQ65" s="5">
        <f t="shared" si="169"/>
        <v>0.5041579855</v>
      </c>
      <c r="AT65" s="5">
        <f t="shared" ref="AT65:AY65" si="170">if(RAND()&lt;0.5,-1,1)</f>
        <v>-1</v>
      </c>
      <c r="AU65" s="5">
        <f t="shared" si="170"/>
        <v>1</v>
      </c>
      <c r="AV65" s="5">
        <f t="shared" si="170"/>
        <v>-1</v>
      </c>
      <c r="AW65" s="5">
        <f t="shared" si="170"/>
        <v>1</v>
      </c>
      <c r="AX65" s="5">
        <f t="shared" si="170"/>
        <v>-1</v>
      </c>
      <c r="AY65" s="5">
        <f t="shared" si="170"/>
        <v>-1</v>
      </c>
    </row>
    <row r="66">
      <c r="A66" s="3">
        <v>51.0</v>
      </c>
      <c r="B66" s="25">
        <f>Q66*'model - coho'!$G$9</f>
        <v>344.4853296</v>
      </c>
      <c r="C66" s="23">
        <f>O66*'model - coho'!$G$9*0.5</f>
        <v>120.1575048</v>
      </c>
      <c r="D66" s="23">
        <f>P66*'model - coho'!$G$9*0.5</f>
        <v>52.08516005</v>
      </c>
      <c r="E66" s="25">
        <f>C66*'model - coho'!$C$2</f>
        <v>300393.7619</v>
      </c>
      <c r="F66" s="25">
        <f>D66*'model - coho'!$C$3</f>
        <v>234383.2202</v>
      </c>
      <c r="G66" s="10"/>
      <c r="H66" s="10">
        <f>C66*'model - coho'!$C$2+D66*'model - coho'!$C$3</f>
        <v>534776.9821</v>
      </c>
      <c r="I66" s="10">
        <f t="shared" ref="I66:K66" si="171">H66*T66</f>
        <v>56160.33099</v>
      </c>
      <c r="J66" s="10">
        <f t="shared" si="171"/>
        <v>46350.06119</v>
      </c>
      <c r="K66" s="10">
        <f t="shared" si="171"/>
        <v>17997.49952</v>
      </c>
      <c r="L66" s="10">
        <f t="shared" si="21"/>
        <v>10123.71813</v>
      </c>
      <c r="M66" s="10">
        <f t="shared" si="25"/>
        <v>1758.944297</v>
      </c>
      <c r="N66" s="10">
        <f>M65*Y65*'model - coho'!$C$6</f>
        <v>534.0333545</v>
      </c>
      <c r="O66" s="10">
        <f>M65*Y65*'model - coho'!$C$5</f>
        <v>801.0500318</v>
      </c>
      <c r="P66" s="10">
        <f t="shared" si="29"/>
        <v>347.2344003</v>
      </c>
      <c r="Q66" s="10">
        <f t="shared" si="30"/>
        <v>1148.284432</v>
      </c>
      <c r="R66" s="10">
        <f>Q66*'model - coho'!$C$8</f>
        <v>459.3137728</v>
      </c>
      <c r="T66" s="26">
        <f t="shared" si="11"/>
        <v>0.105016358</v>
      </c>
      <c r="U66" s="26">
        <f t="shared" si="12"/>
        <v>0.8253167381</v>
      </c>
      <c r="V66" s="26">
        <f t="shared" si="13"/>
        <v>0.3882950542</v>
      </c>
      <c r="W66" s="26">
        <f t="shared" si="14"/>
        <v>0.6244548402</v>
      </c>
      <c r="X66" s="26">
        <f t="shared" si="15"/>
        <v>0.1592125923</v>
      </c>
      <c r="Y66" s="26">
        <f t="shared" si="16"/>
        <v>0.604515326</v>
      </c>
      <c r="Z66" s="26">
        <f t="shared" si="17"/>
        <v>0.604515326</v>
      </c>
      <c r="AA66" s="26"/>
      <c r="AB66" s="26"/>
      <c r="AC66" s="26">
        <f>(AT66)*(AL66*'model - coho'!$H$3*0.5)</f>
        <v>0.005016357974</v>
      </c>
      <c r="AD66" s="26">
        <f>(AU66)*(AM66*'model - coho'!$H$4*0.5)</f>
        <v>0.02531673815</v>
      </c>
      <c r="AE66" s="26">
        <f>(AV66)*(AN66*'model - coho'!$H$5*0.5)</f>
        <v>-0.01170494584</v>
      </c>
      <c r="AF66" s="26">
        <f>(AW66)*(AO66*'model - coho'!$H$6*0.5)</f>
        <v>0.02445484023</v>
      </c>
      <c r="AG66" s="26">
        <f>(AX66)*(AP66*'model - coho'!$H$7*0.5)</f>
        <v>-0.04078740767</v>
      </c>
      <c r="AH66" s="26">
        <f>(AY66)*(AQ66*'model - coho'!$H$8*0.5)</f>
        <v>0.004515325985</v>
      </c>
      <c r="AI66" s="26">
        <f>(AZ66)*(AR66*'model - coho'!$H$9*0.5)</f>
        <v>0</v>
      </c>
      <c r="AL66" s="5">
        <f t="shared" ref="AL66:AQ66" si="172">RAND()</f>
        <v>0.200654319</v>
      </c>
      <c r="AM66" s="5">
        <f t="shared" si="172"/>
        <v>0.6329184537</v>
      </c>
      <c r="AN66" s="5">
        <f t="shared" si="172"/>
        <v>0.585247292</v>
      </c>
      <c r="AO66" s="5">
        <f t="shared" si="172"/>
        <v>0.8151613409</v>
      </c>
      <c r="AP66" s="5">
        <f t="shared" si="172"/>
        <v>0.8157481534</v>
      </c>
      <c r="AQ66" s="5">
        <f t="shared" si="172"/>
        <v>0.1505108662</v>
      </c>
      <c r="AT66" s="5">
        <f t="shared" ref="AT66:AY66" si="173">if(RAND()&lt;0.5,-1,1)</f>
        <v>1</v>
      </c>
      <c r="AU66" s="5">
        <f t="shared" si="173"/>
        <v>1</v>
      </c>
      <c r="AV66" s="5">
        <f t="shared" si="173"/>
        <v>-1</v>
      </c>
      <c r="AW66" s="5">
        <f t="shared" si="173"/>
        <v>1</v>
      </c>
      <c r="AX66" s="5">
        <f t="shared" si="173"/>
        <v>-1</v>
      </c>
      <c r="AY66" s="5">
        <f t="shared" si="173"/>
        <v>1</v>
      </c>
    </row>
    <row r="67">
      <c r="A67" s="3">
        <v>52.0</v>
      </c>
      <c r="B67" s="25">
        <f>Q67*'model - coho'!$G$9</f>
        <v>288.2449856</v>
      </c>
      <c r="C67" s="23">
        <f>O67*'model - coho'!$G$9*0.5</f>
        <v>95.69779067</v>
      </c>
      <c r="D67" s="23">
        <f>P67*'model - coho'!$G$9*0.5</f>
        <v>48.42470211</v>
      </c>
      <c r="E67" s="25">
        <f>C67*'model - coho'!$C$2</f>
        <v>239244.4767</v>
      </c>
      <c r="F67" s="25">
        <f>D67*'model - coho'!$C$3</f>
        <v>217911.1595</v>
      </c>
      <c r="G67" s="10"/>
      <c r="H67" s="10">
        <f>C67*'model - coho'!$C$2+D67*'model - coho'!$C$3</f>
        <v>457155.6362</v>
      </c>
      <c r="I67" s="10">
        <f t="shared" ref="I67:K67" si="174">H67*T67</f>
        <v>55314.04031</v>
      </c>
      <c r="J67" s="10">
        <f t="shared" si="174"/>
        <v>46409.3314</v>
      </c>
      <c r="K67" s="10">
        <f t="shared" si="174"/>
        <v>18343.23052</v>
      </c>
      <c r="L67" s="10">
        <f t="shared" si="21"/>
        <v>11238.62569</v>
      </c>
      <c r="M67" s="10">
        <f t="shared" si="25"/>
        <v>1611.823408</v>
      </c>
      <c r="N67" s="10">
        <f>M66*Y66*'model - coho'!$C$6</f>
        <v>425.3235141</v>
      </c>
      <c r="O67" s="10">
        <f>M66*Y66*'model - coho'!$C$5</f>
        <v>637.9852712</v>
      </c>
      <c r="P67" s="10">
        <f t="shared" si="29"/>
        <v>322.8313474</v>
      </c>
      <c r="Q67" s="10">
        <f t="shared" si="30"/>
        <v>960.8166185</v>
      </c>
      <c r="R67" s="10">
        <f>Q67*'model - coho'!$C$8</f>
        <v>384.3266474</v>
      </c>
      <c r="T67" s="26">
        <f t="shared" si="11"/>
        <v>0.1209960808</v>
      </c>
      <c r="U67" s="26">
        <f t="shared" si="12"/>
        <v>0.8390153955</v>
      </c>
      <c r="V67" s="26">
        <f t="shared" si="13"/>
        <v>0.3952487564</v>
      </c>
      <c r="W67" s="26">
        <f t="shared" si="14"/>
        <v>0.5931274599</v>
      </c>
      <c r="X67" s="26">
        <f t="shared" si="15"/>
        <v>0.2300391409</v>
      </c>
      <c r="Y67" s="26">
        <f t="shared" si="16"/>
        <v>0.5914518393</v>
      </c>
      <c r="Z67" s="26">
        <f t="shared" si="17"/>
        <v>0.5914518393</v>
      </c>
      <c r="AA67" s="26"/>
      <c r="AB67" s="26"/>
      <c r="AC67" s="26">
        <f>(AT67)*(AL67*'model - coho'!$H$3*0.5)</f>
        <v>0.02099608083</v>
      </c>
      <c r="AD67" s="26">
        <f>(AU67)*(AM67*'model - coho'!$H$4*0.5)</f>
        <v>0.03901539548</v>
      </c>
      <c r="AE67" s="26">
        <f>(AV67)*(AN67*'model - coho'!$H$5*0.5)</f>
        <v>-0.00475124362</v>
      </c>
      <c r="AF67" s="26">
        <f>(AW67)*(AO67*'model - coho'!$H$6*0.5)</f>
        <v>-0.006872540057</v>
      </c>
      <c r="AG67" s="26">
        <f>(AX67)*(AP67*'model - coho'!$H$7*0.5)</f>
        <v>0.03003914095</v>
      </c>
      <c r="AH67" s="26">
        <f>(AY67)*(AQ67*'model - coho'!$H$8*0.5)</f>
        <v>-0.008548160695</v>
      </c>
      <c r="AI67" s="26">
        <f>(AZ67)*(AR67*'model - coho'!$H$9*0.5)</f>
        <v>0</v>
      </c>
      <c r="AL67" s="5">
        <f t="shared" ref="AL67:AQ67" si="175">RAND()</f>
        <v>0.8398432333</v>
      </c>
      <c r="AM67" s="5">
        <f t="shared" si="175"/>
        <v>0.9753848869</v>
      </c>
      <c r="AN67" s="5">
        <f t="shared" si="175"/>
        <v>0.237562181</v>
      </c>
      <c r="AO67" s="5">
        <f t="shared" si="175"/>
        <v>0.2290846686</v>
      </c>
      <c r="AP67" s="5">
        <f t="shared" si="175"/>
        <v>0.6007828189</v>
      </c>
      <c r="AQ67" s="5">
        <f t="shared" si="175"/>
        <v>0.2849386898</v>
      </c>
      <c r="AT67" s="5">
        <f t="shared" ref="AT67:AY67" si="176">if(RAND()&lt;0.5,-1,1)</f>
        <v>1</v>
      </c>
      <c r="AU67" s="5">
        <f t="shared" si="176"/>
        <v>1</v>
      </c>
      <c r="AV67" s="5">
        <f t="shared" si="176"/>
        <v>-1</v>
      </c>
      <c r="AW67" s="5">
        <f t="shared" si="176"/>
        <v>-1</v>
      </c>
      <c r="AX67" s="5">
        <f t="shared" si="176"/>
        <v>1</v>
      </c>
      <c r="AY67" s="5">
        <f t="shared" si="176"/>
        <v>-1</v>
      </c>
    </row>
    <row r="68">
      <c r="A68" s="3">
        <v>53.0</v>
      </c>
      <c r="B68" s="25">
        <f>Q68*'model - coho'!$G$9</f>
        <v>247.0643779</v>
      </c>
      <c r="C68" s="23">
        <f>O68*'model - coho'!$G$9*0.5</f>
        <v>85.79843274</v>
      </c>
      <c r="D68" s="23">
        <f>P68*'model - coho'!$G$9*0.5</f>
        <v>37.73375621</v>
      </c>
      <c r="E68" s="25">
        <f>C68*'model - coho'!$C$2</f>
        <v>214496.0819</v>
      </c>
      <c r="F68" s="25">
        <f>D68*'model - coho'!$C$3</f>
        <v>169801.9029</v>
      </c>
      <c r="G68" s="10"/>
      <c r="H68" s="10">
        <f>C68*'model - coho'!$C$2+D68*'model - coho'!$C$3</f>
        <v>384297.9848</v>
      </c>
      <c r="I68" s="10">
        <f t="shared" ref="I68:K68" si="177">H68*T68</f>
        <v>47650.55949</v>
      </c>
      <c r="J68" s="10">
        <f t="shared" si="177"/>
        <v>38699.25197</v>
      </c>
      <c r="K68" s="10">
        <f t="shared" si="177"/>
        <v>15740.68906</v>
      </c>
      <c r="L68" s="10">
        <f t="shared" si="21"/>
        <v>10879.87373</v>
      </c>
      <c r="M68" s="10">
        <f t="shared" si="25"/>
        <v>2585.323798</v>
      </c>
      <c r="N68" s="10">
        <f>M67*Y67*'model - coho'!$C$6</f>
        <v>381.3263677</v>
      </c>
      <c r="O68" s="10">
        <f>M67*Y67*'model - coho'!$C$5</f>
        <v>571.9895516</v>
      </c>
      <c r="P68" s="10">
        <f t="shared" si="29"/>
        <v>251.5583747</v>
      </c>
      <c r="Q68" s="10">
        <f t="shared" si="30"/>
        <v>823.5479263</v>
      </c>
      <c r="R68" s="10">
        <f>Q68*'model - coho'!$C$8</f>
        <v>329.4191705</v>
      </c>
      <c r="T68" s="26">
        <f t="shared" si="11"/>
        <v>0.1239937792</v>
      </c>
      <c r="U68" s="26">
        <f t="shared" si="12"/>
        <v>0.8121468537</v>
      </c>
      <c r="V68" s="26">
        <f t="shared" si="13"/>
        <v>0.4067440133</v>
      </c>
      <c r="W68" s="26">
        <f t="shared" si="14"/>
        <v>0.6124982109</v>
      </c>
      <c r="X68" s="26">
        <f t="shared" si="15"/>
        <v>0.166499037</v>
      </c>
      <c r="Y68" s="26">
        <f t="shared" si="16"/>
        <v>0.6015580967</v>
      </c>
      <c r="Z68" s="26">
        <f t="shared" si="17"/>
        <v>0.6015580967</v>
      </c>
      <c r="AA68" s="26"/>
      <c r="AB68" s="26"/>
      <c r="AC68" s="26">
        <f>(AT68)*(AL68*'model - coho'!$H$3*0.5)</f>
        <v>0.02399377924</v>
      </c>
      <c r="AD68" s="26">
        <f>(AU68)*(AM68*'model - coho'!$H$4*0.5)</f>
        <v>0.01214685372</v>
      </c>
      <c r="AE68" s="26">
        <f>(AV68)*(AN68*'model - coho'!$H$5*0.5)</f>
        <v>0.006744013319</v>
      </c>
      <c r="AF68" s="26">
        <f>(AW68)*(AO68*'model - coho'!$H$6*0.5)</f>
        <v>0.01249821091</v>
      </c>
      <c r="AG68" s="26">
        <f>(AX68)*(AP68*'model - coho'!$H$7*0.5)</f>
        <v>-0.03350096298</v>
      </c>
      <c r="AH68" s="26">
        <f>(AY68)*(AQ68*'model - coho'!$H$8*0.5)</f>
        <v>0.001558096737</v>
      </c>
      <c r="AI68" s="26">
        <f>(AZ68)*(AR68*'model - coho'!$H$9*0.5)</f>
        <v>0</v>
      </c>
      <c r="AL68" s="5">
        <f t="shared" ref="AL68:AQ68" si="178">RAND()</f>
        <v>0.9597511696</v>
      </c>
      <c r="AM68" s="5">
        <f t="shared" si="178"/>
        <v>0.303671343</v>
      </c>
      <c r="AN68" s="5">
        <f t="shared" si="178"/>
        <v>0.337200666</v>
      </c>
      <c r="AO68" s="5">
        <f t="shared" si="178"/>
        <v>0.4166070304</v>
      </c>
      <c r="AP68" s="5">
        <f t="shared" si="178"/>
        <v>0.6700192596</v>
      </c>
      <c r="AQ68" s="5">
        <f t="shared" si="178"/>
        <v>0.0519365579</v>
      </c>
      <c r="AT68" s="5">
        <f t="shared" ref="AT68:AY68" si="179">if(RAND()&lt;0.5,-1,1)</f>
        <v>1</v>
      </c>
      <c r="AU68" s="5">
        <f t="shared" si="179"/>
        <v>1</v>
      </c>
      <c r="AV68" s="5">
        <f t="shared" si="179"/>
        <v>1</v>
      </c>
      <c r="AW68" s="5">
        <f t="shared" si="179"/>
        <v>1</v>
      </c>
      <c r="AX68" s="5">
        <f t="shared" si="179"/>
        <v>-1</v>
      </c>
      <c r="AY68" s="5">
        <f t="shared" si="179"/>
        <v>1</v>
      </c>
    </row>
    <row r="69">
      <c r="A69" s="3">
        <v>54.0</v>
      </c>
      <c r="B69" s="25">
        <f>Q69*'model - coho'!$G$9</f>
        <v>348.7570326</v>
      </c>
      <c r="C69" s="23">
        <f>O69*'model - coho'!$G$9*0.5</f>
        <v>139.9700217</v>
      </c>
      <c r="D69" s="23">
        <f>P69*'model - coho'!$G$9*0.5</f>
        <v>34.4084946</v>
      </c>
      <c r="E69" s="25">
        <f>C69*'model - coho'!$C$2</f>
        <v>349925.0543</v>
      </c>
      <c r="F69" s="25">
        <f>D69*'model - coho'!$C$3</f>
        <v>154838.2257</v>
      </c>
      <c r="G69" s="10"/>
      <c r="H69" s="10">
        <f>C69*'model - coho'!$C$2+D69*'model - coho'!$C$3</f>
        <v>504763.28</v>
      </c>
      <c r="I69" s="10">
        <f t="shared" ref="I69:K69" si="180">H69*T69</f>
        <v>56831.59112</v>
      </c>
      <c r="J69" s="10">
        <f t="shared" si="180"/>
        <v>46874.67985</v>
      </c>
      <c r="K69" s="10">
        <f t="shared" si="180"/>
        <v>18087.60462</v>
      </c>
      <c r="L69" s="10">
        <f t="shared" si="21"/>
        <v>9641.143886</v>
      </c>
      <c r="M69" s="10">
        <f t="shared" si="25"/>
        <v>1811.488498</v>
      </c>
      <c r="N69" s="10">
        <f>M68*Y68*'model - coho'!$C$6</f>
        <v>622.0889854</v>
      </c>
      <c r="O69" s="10">
        <f>M68*Y68*'model - coho'!$C$5</f>
        <v>933.1334781</v>
      </c>
      <c r="P69" s="10">
        <f t="shared" si="29"/>
        <v>229.389964</v>
      </c>
      <c r="Q69" s="10">
        <f t="shared" si="30"/>
        <v>1162.523442</v>
      </c>
      <c r="R69" s="10">
        <f>Q69*'model - coho'!$C$8</f>
        <v>465.0093769</v>
      </c>
      <c r="T69" s="26">
        <f t="shared" si="11"/>
        <v>0.1125905813</v>
      </c>
      <c r="U69" s="26">
        <f t="shared" si="12"/>
        <v>0.8247997097</v>
      </c>
      <c r="V69" s="26">
        <f t="shared" si="13"/>
        <v>0.385871534</v>
      </c>
      <c r="W69" s="26">
        <f t="shared" si="14"/>
        <v>0.600043847</v>
      </c>
      <c r="X69" s="26">
        <f t="shared" si="15"/>
        <v>0.1642245689</v>
      </c>
      <c r="Y69" s="26">
        <f t="shared" si="16"/>
        <v>0.5765820415</v>
      </c>
      <c r="Z69" s="26">
        <f t="shared" si="17"/>
        <v>0.5765820415</v>
      </c>
      <c r="AA69" s="26"/>
      <c r="AB69" s="26"/>
      <c r="AC69" s="26">
        <f>(AT69)*(AL69*'model - coho'!$H$3*0.5)</f>
        <v>0.0125905813</v>
      </c>
      <c r="AD69" s="26">
        <f>(AU69)*(AM69*'model - coho'!$H$4*0.5)</f>
        <v>0.02479970967</v>
      </c>
      <c r="AE69" s="26">
        <f>(AV69)*(AN69*'model - coho'!$H$5*0.5)</f>
        <v>-0.014128466</v>
      </c>
      <c r="AF69" s="26">
        <f>(AW69)*(AO69*'model - coho'!$H$6*0.5)</f>
        <v>0.0000438470036</v>
      </c>
      <c r="AG69" s="26">
        <f>(AX69)*(AP69*'model - coho'!$H$7*0.5)</f>
        <v>-0.03577543112</v>
      </c>
      <c r="AH69" s="26">
        <f>(AY69)*(AQ69*'model - coho'!$H$8*0.5)</f>
        <v>-0.0234179585</v>
      </c>
      <c r="AI69" s="26">
        <f>(AZ69)*(AR69*'model - coho'!$H$9*0.5)</f>
        <v>0</v>
      </c>
      <c r="AL69" s="5">
        <f t="shared" ref="AL69:AQ69" si="181">RAND()</f>
        <v>0.5036232521</v>
      </c>
      <c r="AM69" s="5">
        <f t="shared" si="181"/>
        <v>0.6199927417</v>
      </c>
      <c r="AN69" s="5">
        <f t="shared" si="181"/>
        <v>0.7064233</v>
      </c>
      <c r="AO69" s="5">
        <f t="shared" si="181"/>
        <v>0.001461566787</v>
      </c>
      <c r="AP69" s="5">
        <f t="shared" si="181"/>
        <v>0.7155086224</v>
      </c>
      <c r="AQ69" s="5">
        <f t="shared" si="181"/>
        <v>0.7805986168</v>
      </c>
      <c r="AT69" s="5">
        <f t="shared" ref="AT69:AY69" si="182">if(RAND()&lt;0.5,-1,1)</f>
        <v>1</v>
      </c>
      <c r="AU69" s="5">
        <f t="shared" si="182"/>
        <v>1</v>
      </c>
      <c r="AV69" s="5">
        <f t="shared" si="182"/>
        <v>-1</v>
      </c>
      <c r="AW69" s="5">
        <f t="shared" si="182"/>
        <v>1</v>
      </c>
      <c r="AX69" s="5">
        <f t="shared" si="182"/>
        <v>-1</v>
      </c>
      <c r="AY69" s="5">
        <f t="shared" si="182"/>
        <v>-1</v>
      </c>
    </row>
    <row r="70">
      <c r="A70" s="3">
        <v>55.0</v>
      </c>
      <c r="B70" s="25">
        <f>Q70*'model - coho'!$G$9</f>
        <v>295.6105137</v>
      </c>
      <c r="C70" s="23">
        <f>O70*'model - coho'!$G$9*0.5</f>
        <v>94.00245629</v>
      </c>
      <c r="D70" s="23">
        <f>P70*'model - coho'!$G$9*0.5</f>
        <v>53.80280058</v>
      </c>
      <c r="E70" s="25">
        <f>C70*'model - coho'!$C$2</f>
        <v>235006.1407</v>
      </c>
      <c r="F70" s="25">
        <f>D70*'model - coho'!$C$3</f>
        <v>242112.6026</v>
      </c>
      <c r="G70" s="10"/>
      <c r="H70" s="10">
        <f>C70*'model - coho'!$C$2+D70*'model - coho'!$C$3</f>
        <v>477118.7433</v>
      </c>
      <c r="I70" s="10">
        <f t="shared" ref="I70:K70" si="183">H70*T70</f>
        <v>43245.36268</v>
      </c>
      <c r="J70" s="10">
        <f t="shared" si="183"/>
        <v>35889.32056</v>
      </c>
      <c r="K70" s="10">
        <f t="shared" si="183"/>
        <v>14040.47039</v>
      </c>
      <c r="L70" s="10">
        <f t="shared" si="21"/>
        <v>10853.35586</v>
      </c>
      <c r="M70" s="10">
        <f t="shared" si="25"/>
        <v>1583.312698</v>
      </c>
      <c r="N70" s="10">
        <f>M69*Y69*'model - coho'!$C$6</f>
        <v>417.7886946</v>
      </c>
      <c r="O70" s="10">
        <f>M69*Y69*'model - coho'!$C$5</f>
        <v>626.6830419</v>
      </c>
      <c r="P70" s="10">
        <f t="shared" si="29"/>
        <v>358.6853372</v>
      </c>
      <c r="Q70" s="10">
        <f t="shared" si="30"/>
        <v>985.3683791</v>
      </c>
      <c r="R70" s="10">
        <f>Q70*'model - coho'!$C$8</f>
        <v>394.1473516</v>
      </c>
      <c r="T70" s="26">
        <f t="shared" si="11"/>
        <v>0.09063857433</v>
      </c>
      <c r="U70" s="26">
        <f t="shared" si="12"/>
        <v>0.8298998629</v>
      </c>
      <c r="V70" s="26">
        <f t="shared" si="13"/>
        <v>0.3912158316</v>
      </c>
      <c r="W70" s="26">
        <f t="shared" si="14"/>
        <v>0.6042321862</v>
      </c>
      <c r="X70" s="26">
        <f t="shared" si="15"/>
        <v>0.1718686953</v>
      </c>
      <c r="Y70" s="26">
        <f t="shared" si="16"/>
        <v>0.6129764753</v>
      </c>
      <c r="Z70" s="26">
        <f t="shared" si="17"/>
        <v>0.6129764753</v>
      </c>
      <c r="AA70" s="26"/>
      <c r="AB70" s="26"/>
      <c r="AC70" s="26">
        <f>(AT70)*(AL70*'model - coho'!$H$3*0.5)</f>
        <v>-0.009361425668</v>
      </c>
      <c r="AD70" s="26">
        <f>(AU70)*(AM70*'model - coho'!$H$4*0.5)</f>
        <v>0.02989986288</v>
      </c>
      <c r="AE70" s="26">
        <f>(AV70)*(AN70*'model - coho'!$H$5*0.5)</f>
        <v>-0.008784168401</v>
      </c>
      <c r="AF70" s="26">
        <f>(AW70)*(AO70*'model - coho'!$H$6*0.5)</f>
        <v>0.00423218619</v>
      </c>
      <c r="AG70" s="26">
        <f>(AX70)*(AP70*'model - coho'!$H$7*0.5)</f>
        <v>-0.02813130468</v>
      </c>
      <c r="AH70" s="26">
        <f>(AY70)*(AQ70*'model - coho'!$H$8*0.5)</f>
        <v>0.01297647531</v>
      </c>
      <c r="AI70" s="26">
        <f>(AZ70)*(AR70*'model - coho'!$H$9*0.5)</f>
        <v>0</v>
      </c>
      <c r="AL70" s="5">
        <f t="shared" ref="AL70:AQ70" si="184">RAND()</f>
        <v>0.3744570267</v>
      </c>
      <c r="AM70" s="5">
        <f t="shared" si="184"/>
        <v>0.747496572</v>
      </c>
      <c r="AN70" s="5">
        <f t="shared" si="184"/>
        <v>0.4392084201</v>
      </c>
      <c r="AO70" s="5">
        <f t="shared" si="184"/>
        <v>0.141072873</v>
      </c>
      <c r="AP70" s="5">
        <f t="shared" si="184"/>
        <v>0.5626260937</v>
      </c>
      <c r="AQ70" s="5">
        <f t="shared" si="184"/>
        <v>0.432549177</v>
      </c>
      <c r="AT70" s="5">
        <f t="shared" ref="AT70:AY70" si="185">if(RAND()&lt;0.5,-1,1)</f>
        <v>-1</v>
      </c>
      <c r="AU70" s="5">
        <f t="shared" si="185"/>
        <v>1</v>
      </c>
      <c r="AV70" s="5">
        <f t="shared" si="185"/>
        <v>-1</v>
      </c>
      <c r="AW70" s="5">
        <f t="shared" si="185"/>
        <v>1</v>
      </c>
      <c r="AX70" s="5">
        <f t="shared" si="185"/>
        <v>-1</v>
      </c>
      <c r="AY70" s="5">
        <f t="shared" si="185"/>
        <v>1</v>
      </c>
    </row>
    <row r="71">
      <c r="A71" s="3">
        <v>56.0</v>
      </c>
      <c r="B71" s="25">
        <f>Q71*'model - coho'!$G$9</f>
        <v>251.5244111</v>
      </c>
      <c r="C71" s="23">
        <f>O71*'model - coho'!$G$9*0.5</f>
        <v>87.34800934</v>
      </c>
      <c r="D71" s="23">
        <f>P71*'model - coho'!$G$9*0.5</f>
        <v>38.41419622</v>
      </c>
      <c r="E71" s="25">
        <f>C71*'model - coho'!$C$2</f>
        <v>218370.0233</v>
      </c>
      <c r="F71" s="25">
        <f>D71*'model - coho'!$C$3</f>
        <v>172863.883</v>
      </c>
      <c r="G71" s="23" t="s">
        <v>29</v>
      </c>
      <c r="H71" s="10">
        <f>C71*'model - coho'!$C$2+D71*'model - coho'!$C$3</f>
        <v>391233.9063</v>
      </c>
      <c r="I71" s="10">
        <f t="shared" ref="I71:K71" si="186">H71*T71</f>
        <v>35430.66237</v>
      </c>
      <c r="J71" s="10">
        <f t="shared" si="186"/>
        <v>28026.98614</v>
      </c>
      <c r="K71" s="10">
        <f t="shared" si="186"/>
        <v>10804.44582</v>
      </c>
      <c r="L71" s="10">
        <f t="shared" si="21"/>
        <v>8483.704118</v>
      </c>
      <c r="M71" s="10">
        <f t="shared" si="25"/>
        <v>1865.352111</v>
      </c>
      <c r="N71" s="10">
        <f>M70*Y70*'model - coho'!$C$6</f>
        <v>388.2133748</v>
      </c>
      <c r="O71" s="10">
        <f>M70*Y70*'model - coho'!$C$5</f>
        <v>582.3200622</v>
      </c>
      <c r="P71" s="10">
        <f t="shared" si="29"/>
        <v>256.0946414</v>
      </c>
      <c r="Q71" s="10">
        <f t="shared" si="30"/>
        <v>838.4147037</v>
      </c>
      <c r="R71" s="10">
        <f>Q71*'model - coho'!$C$8</f>
        <v>335.3658815</v>
      </c>
      <c r="T71" s="26">
        <f t="shared" si="11"/>
        <v>0.09056132866</v>
      </c>
      <c r="U71" s="26">
        <f t="shared" si="12"/>
        <v>0.7910376003</v>
      </c>
      <c r="V71" s="26">
        <f t="shared" si="13"/>
        <v>0.3855015222</v>
      </c>
      <c r="W71" s="26">
        <f t="shared" si="14"/>
        <v>0.6236388686</v>
      </c>
      <c r="X71" s="26">
        <f t="shared" si="15"/>
        <v>0.1765869864</v>
      </c>
      <c r="Y71" s="26">
        <f t="shared" si="16"/>
        <v>0.5956663337</v>
      </c>
      <c r="Z71" s="26">
        <f t="shared" si="17"/>
        <v>0.5956663337</v>
      </c>
      <c r="AA71" s="26"/>
      <c r="AB71" s="26"/>
      <c r="AC71" s="26">
        <f>(AT71)*(AL71*'model - coho'!$H$3*0.5)</f>
        <v>-0.009438671342</v>
      </c>
      <c r="AD71" s="26">
        <f>(AU71)*(AM71*'model - coho'!$H$4*0.5)</f>
        <v>-0.008962399721</v>
      </c>
      <c r="AE71" s="26">
        <f>(AV71)*(AN71*'model - coho'!$H$5*0.5)</f>
        <v>-0.01449847777</v>
      </c>
      <c r="AF71" s="26">
        <f>(AW71)*(AO71*'model - coho'!$H$6*0.5)</f>
        <v>0.02363886859</v>
      </c>
      <c r="AG71" s="26">
        <f>(AX71)*(AP71*'model - coho'!$H$7*0.5)</f>
        <v>-0.02341301364</v>
      </c>
      <c r="AH71" s="26">
        <f>(AY71)*(AQ71*'model - coho'!$H$8*0.5)</f>
        <v>-0.004333666312</v>
      </c>
      <c r="AI71" s="26">
        <f>(AZ71)*(AR71*'model - coho'!$H$9*0.5)</f>
        <v>0</v>
      </c>
      <c r="AL71" s="5">
        <f t="shared" ref="AL71:AQ71" si="187">RAND()</f>
        <v>0.3775468537</v>
      </c>
      <c r="AM71" s="5">
        <f t="shared" si="187"/>
        <v>0.224059993</v>
      </c>
      <c r="AN71" s="5">
        <f t="shared" si="187"/>
        <v>0.7249238886</v>
      </c>
      <c r="AO71" s="5">
        <f t="shared" si="187"/>
        <v>0.7879622863</v>
      </c>
      <c r="AP71" s="5">
        <f t="shared" si="187"/>
        <v>0.4682602728</v>
      </c>
      <c r="AQ71" s="5">
        <f t="shared" si="187"/>
        <v>0.1444555437</v>
      </c>
      <c r="AT71" s="5">
        <f t="shared" ref="AT71:AY71" si="188">if(RAND()&lt;0.5,-1,1)</f>
        <v>-1</v>
      </c>
      <c r="AU71" s="5">
        <f t="shared" si="188"/>
        <v>-1</v>
      </c>
      <c r="AV71" s="5">
        <f t="shared" si="188"/>
        <v>-1</v>
      </c>
      <c r="AW71" s="5">
        <f t="shared" si="188"/>
        <v>1</v>
      </c>
      <c r="AX71" s="5">
        <f t="shared" si="188"/>
        <v>-1</v>
      </c>
      <c r="AY71" s="5">
        <f t="shared" si="188"/>
        <v>-1</v>
      </c>
    </row>
    <row r="72">
      <c r="A72" s="3">
        <v>57.0</v>
      </c>
      <c r="B72" s="25">
        <f>Q72*'model - coho'!$G$9</f>
        <v>269.3766329</v>
      </c>
      <c r="C72" s="23">
        <f>O72*'model - coho'!$G$9*0.5</f>
        <v>100.0014708</v>
      </c>
      <c r="D72" s="23">
        <f>P72*'model - coho'!$G$9*0.5</f>
        <v>34.68684565</v>
      </c>
      <c r="E72" s="25">
        <f>C72*'model - coho'!$C$2</f>
        <v>250003.677</v>
      </c>
      <c r="F72" s="25">
        <f>D72*'model - coho'!$C$3</f>
        <v>156090.8054</v>
      </c>
      <c r="G72" s="10"/>
      <c r="H72" s="10">
        <f>C72*'model - coho'!$C$2+D72*'model - coho'!$C$3</f>
        <v>406094.4824</v>
      </c>
      <c r="I72" s="10">
        <f t="shared" ref="I72:K72" si="189">H72*T72</f>
        <v>42482.60725</v>
      </c>
      <c r="J72" s="10">
        <f t="shared" si="189"/>
        <v>34614.46102</v>
      </c>
      <c r="K72" s="10">
        <f t="shared" si="189"/>
        <v>14524.74917</v>
      </c>
      <c r="L72" s="10">
        <f t="shared" si="21"/>
        <v>6738.072367</v>
      </c>
      <c r="M72" s="10">
        <f t="shared" si="25"/>
        <v>1498.111743</v>
      </c>
      <c r="N72" s="10">
        <f>M71*Y71*'model - coho'!$C$6</f>
        <v>444.4509813</v>
      </c>
      <c r="O72" s="10">
        <f>M71*Y71*'model - coho'!$C$5</f>
        <v>666.6764719</v>
      </c>
      <c r="P72" s="10">
        <f t="shared" si="29"/>
        <v>231.2456377</v>
      </c>
      <c r="Q72" s="10">
        <f t="shared" si="30"/>
        <v>897.9221096</v>
      </c>
      <c r="R72" s="10">
        <f>Q72*'model - coho'!$C$8</f>
        <v>359.1688438</v>
      </c>
      <c r="T72" s="26">
        <f t="shared" si="11"/>
        <v>0.1046126187</v>
      </c>
      <c r="U72" s="26">
        <f t="shared" si="12"/>
        <v>0.8147913526</v>
      </c>
      <c r="V72" s="26">
        <f t="shared" si="13"/>
        <v>0.4196150609</v>
      </c>
      <c r="W72" s="26">
        <f t="shared" si="14"/>
        <v>0.6069879753</v>
      </c>
      <c r="X72" s="26">
        <f t="shared" si="15"/>
        <v>0.1917361304</v>
      </c>
      <c r="Y72" s="26">
        <f t="shared" si="16"/>
        <v>0.6286957254</v>
      </c>
      <c r="Z72" s="26">
        <f t="shared" si="17"/>
        <v>0.6286957254</v>
      </c>
      <c r="AA72" s="26"/>
      <c r="AB72" s="26"/>
      <c r="AC72" s="26">
        <f>(AT72)*(AL72*'model - coho'!$H$3*0.5)</f>
        <v>0.004612618708</v>
      </c>
      <c r="AD72" s="26">
        <f>(AU72)*(AM72*'model - coho'!$H$4*0.5)</f>
        <v>0.01479135262</v>
      </c>
      <c r="AE72" s="26">
        <f>(AV72)*(AN72*'model - coho'!$H$5*0.5)</f>
        <v>0.01961506089</v>
      </c>
      <c r="AF72" s="26">
        <f>(AW72)*(AO72*'model - coho'!$H$6*0.5)</f>
        <v>0.006987975328</v>
      </c>
      <c r="AG72" s="26">
        <f>(AX72)*(AP72*'model - coho'!$H$7*0.5)</f>
        <v>-0.008263869586</v>
      </c>
      <c r="AH72" s="26">
        <f>(AY72)*(AQ72*'model - coho'!$H$8*0.5)</f>
        <v>0.02869572536</v>
      </c>
      <c r="AI72" s="26">
        <f>(AZ72)*(AR72*'model - coho'!$H$9*0.5)</f>
        <v>0</v>
      </c>
      <c r="AL72" s="5">
        <f t="shared" ref="AL72:AQ72" si="190">RAND()</f>
        <v>0.1845047483</v>
      </c>
      <c r="AM72" s="5">
        <f t="shared" si="190"/>
        <v>0.3697838155</v>
      </c>
      <c r="AN72" s="5">
        <f t="shared" si="190"/>
        <v>0.9807530445</v>
      </c>
      <c r="AO72" s="5">
        <f t="shared" si="190"/>
        <v>0.2329325109</v>
      </c>
      <c r="AP72" s="5">
        <f t="shared" si="190"/>
        <v>0.1652773917</v>
      </c>
      <c r="AQ72" s="5">
        <f t="shared" si="190"/>
        <v>0.9565241788</v>
      </c>
      <c r="AT72" s="5">
        <f t="shared" ref="AT72:AY72" si="191">if(RAND()&lt;0.5,-1,1)</f>
        <v>1</v>
      </c>
      <c r="AU72" s="5">
        <f t="shared" si="191"/>
        <v>1</v>
      </c>
      <c r="AV72" s="5">
        <f t="shared" si="191"/>
        <v>1</v>
      </c>
      <c r="AW72" s="5">
        <f t="shared" si="191"/>
        <v>1</v>
      </c>
      <c r="AX72" s="5">
        <f t="shared" si="191"/>
        <v>-1</v>
      </c>
      <c r="AY72" s="5">
        <f t="shared" si="191"/>
        <v>1</v>
      </c>
    </row>
    <row r="73">
      <c r="A73" s="3">
        <v>58.0</v>
      </c>
      <c r="B73" s="25">
        <f>Q73*'model - coho'!$G$9</f>
        <v>253.3614905</v>
      </c>
      <c r="C73" s="23">
        <f>O73*'model - coho'!$G$9*0.5</f>
        <v>84.76708043</v>
      </c>
      <c r="D73" s="23">
        <f>P73*'model - coho'!$G$9*0.5</f>
        <v>41.91366481</v>
      </c>
      <c r="E73" s="25">
        <f>C73*'model - coho'!$C$2</f>
        <v>211917.7011</v>
      </c>
      <c r="F73" s="25">
        <f>D73*'model - coho'!$C$3</f>
        <v>188611.4917</v>
      </c>
      <c r="G73" s="10"/>
      <c r="H73" s="10">
        <f>C73*'model - coho'!$C$2+D73*'model - coho'!$C$3</f>
        <v>400529.1927</v>
      </c>
      <c r="I73" s="10">
        <f t="shared" ref="I73:K73" si="192">H73*T73</f>
        <v>45076.09096</v>
      </c>
      <c r="J73" s="10">
        <f t="shared" si="192"/>
        <v>35067.82595</v>
      </c>
      <c r="K73" s="10">
        <f t="shared" si="192"/>
        <v>14396.01284</v>
      </c>
      <c r="L73" s="10">
        <f t="shared" si="21"/>
        <v>8816.348091</v>
      </c>
      <c r="M73" s="10">
        <f t="shared" si="25"/>
        <v>1291.931922</v>
      </c>
      <c r="N73" s="10">
        <f>M72*Y72*'model - coho'!$C$6</f>
        <v>376.7425797</v>
      </c>
      <c r="O73" s="10">
        <f>M72*Y72*'model - coho'!$C$5</f>
        <v>565.1138695</v>
      </c>
      <c r="P73" s="10">
        <f t="shared" si="29"/>
        <v>279.4244321</v>
      </c>
      <c r="Q73" s="10">
        <f t="shared" si="30"/>
        <v>844.5383016</v>
      </c>
      <c r="R73" s="10">
        <f>Q73*'model - coho'!$C$8</f>
        <v>337.8153206</v>
      </c>
      <c r="T73" s="26">
        <f t="shared" si="11"/>
        <v>0.1125413373</v>
      </c>
      <c r="U73" s="26">
        <f t="shared" si="12"/>
        <v>0.7779695446</v>
      </c>
      <c r="V73" s="26">
        <f t="shared" si="13"/>
        <v>0.4105191141</v>
      </c>
      <c r="W73" s="26">
        <f t="shared" si="14"/>
        <v>0.6169240592</v>
      </c>
      <c r="X73" s="26">
        <f t="shared" si="15"/>
        <v>0.2279894819</v>
      </c>
      <c r="Y73" s="26">
        <f t="shared" si="16"/>
        <v>0.6064710973</v>
      </c>
      <c r="Z73" s="26">
        <f t="shared" si="17"/>
        <v>0.6064710973</v>
      </c>
      <c r="AA73" s="26"/>
      <c r="AB73" s="26"/>
      <c r="AC73" s="26">
        <f>(AT73)*(AL73*'model - coho'!$H$3*0.5)</f>
        <v>0.01254133725</v>
      </c>
      <c r="AD73" s="26">
        <f>(AU73)*(AM73*'model - coho'!$H$4*0.5)</f>
        <v>-0.02203045543</v>
      </c>
      <c r="AE73" s="26">
        <f>(AV73)*(AN73*'model - coho'!$H$5*0.5)</f>
        <v>0.01051911406</v>
      </c>
      <c r="AF73" s="26">
        <f>(AW73)*(AO73*'model - coho'!$H$6*0.5)</f>
        <v>0.01692405923</v>
      </c>
      <c r="AG73" s="26">
        <f>(AX73)*(AP73*'model - coho'!$H$7*0.5)</f>
        <v>0.02798948186</v>
      </c>
      <c r="AH73" s="26">
        <f>(AY73)*(AQ73*'model - coho'!$H$8*0.5)</f>
        <v>0.006471097337</v>
      </c>
      <c r="AI73" s="26">
        <f>(AZ73)*(AR73*'model - coho'!$H$9*0.5)</f>
        <v>0</v>
      </c>
      <c r="AL73" s="5">
        <f t="shared" ref="AL73:AQ73" si="193">RAND()</f>
        <v>0.5016534901</v>
      </c>
      <c r="AM73" s="5">
        <f t="shared" si="193"/>
        <v>0.5507613858</v>
      </c>
      <c r="AN73" s="5">
        <f t="shared" si="193"/>
        <v>0.5259557031</v>
      </c>
      <c r="AO73" s="5">
        <f t="shared" si="193"/>
        <v>0.5641353076</v>
      </c>
      <c r="AP73" s="5">
        <f t="shared" si="193"/>
        <v>0.5597896372</v>
      </c>
      <c r="AQ73" s="5">
        <f t="shared" si="193"/>
        <v>0.2157032446</v>
      </c>
      <c r="AT73" s="5">
        <f t="shared" ref="AT73:AY73" si="194">if(RAND()&lt;0.5,-1,1)</f>
        <v>1</v>
      </c>
      <c r="AU73" s="5">
        <f t="shared" si="194"/>
        <v>-1</v>
      </c>
      <c r="AV73" s="5">
        <f t="shared" si="194"/>
        <v>1</v>
      </c>
      <c r="AW73" s="5">
        <f t="shared" si="194"/>
        <v>1</v>
      </c>
      <c r="AX73" s="5">
        <f t="shared" si="194"/>
        <v>1</v>
      </c>
      <c r="AY73" s="5">
        <f t="shared" si="194"/>
        <v>1</v>
      </c>
    </row>
    <row r="74">
      <c r="A74" s="3">
        <v>59.0</v>
      </c>
      <c r="B74" s="25">
        <f>Q74*'model - coho'!$G$9</f>
        <v>209.5785324</v>
      </c>
      <c r="C74" s="23">
        <f>O74*'model - coho'!$G$9*0.5</f>
        <v>70.51674334</v>
      </c>
      <c r="D74" s="23">
        <f>P74*'model - coho'!$G$9*0.5</f>
        <v>34.27252286</v>
      </c>
      <c r="E74" s="25">
        <f>C74*'model - coho'!$C$2</f>
        <v>176291.8584</v>
      </c>
      <c r="F74" s="25">
        <f>D74*'model - coho'!$C$3</f>
        <v>154226.3529</v>
      </c>
      <c r="G74" s="10"/>
      <c r="H74" s="10">
        <f>C74*'model - coho'!$C$2+D74*'model - coho'!$C$3</f>
        <v>330518.2112</v>
      </c>
      <c r="I74" s="10">
        <f t="shared" ref="I74:K74" si="195">H74*T74</f>
        <v>37295.38675</v>
      </c>
      <c r="J74" s="10">
        <f t="shared" si="195"/>
        <v>29565.80056</v>
      </c>
      <c r="K74" s="10">
        <f t="shared" si="195"/>
        <v>11354.08764</v>
      </c>
      <c r="L74" s="10">
        <f t="shared" si="21"/>
        <v>8881.246679</v>
      </c>
      <c r="M74" s="10">
        <f t="shared" si="25"/>
        <v>2010.034633</v>
      </c>
      <c r="N74" s="10">
        <f>M73*Y73*'model - coho'!$C$6</f>
        <v>313.4077482</v>
      </c>
      <c r="O74" s="10">
        <f>M73*Y73*'model - coho'!$C$5</f>
        <v>470.1116223</v>
      </c>
      <c r="P74" s="10">
        <f t="shared" si="29"/>
        <v>228.4834857</v>
      </c>
      <c r="Q74" s="10">
        <f t="shared" si="30"/>
        <v>698.595108</v>
      </c>
      <c r="R74" s="10">
        <f>Q74*'model - coho'!$C$8</f>
        <v>279.4380432</v>
      </c>
      <c r="T74" s="26">
        <f t="shared" si="11"/>
        <v>0.112839128</v>
      </c>
      <c r="U74" s="26">
        <f t="shared" si="12"/>
        <v>0.7927468554</v>
      </c>
      <c r="V74" s="26">
        <f t="shared" si="13"/>
        <v>0.3840277422</v>
      </c>
      <c r="W74" s="26">
        <f t="shared" si="14"/>
        <v>0.5703982756</v>
      </c>
      <c r="X74" s="26">
        <f t="shared" si="15"/>
        <v>0.2003666586</v>
      </c>
      <c r="Y74" s="26">
        <f t="shared" si="16"/>
        <v>0.5746135957</v>
      </c>
      <c r="Z74" s="26">
        <f t="shared" si="17"/>
        <v>0.5746135957</v>
      </c>
      <c r="AA74" s="26"/>
      <c r="AB74" s="26"/>
      <c r="AC74" s="26">
        <f>(AT74)*(AL74*'model - coho'!$H$3*0.5)</f>
        <v>0.01283912802</v>
      </c>
      <c r="AD74" s="26">
        <f>(AU74)*(AM74*'model - coho'!$H$4*0.5)</f>
        <v>-0.007253144596</v>
      </c>
      <c r="AE74" s="26">
        <f>(AV74)*(AN74*'model - coho'!$H$5*0.5)</f>
        <v>-0.0159722578</v>
      </c>
      <c r="AF74" s="26">
        <f>(AW74)*(AO74*'model - coho'!$H$6*0.5)</f>
        <v>-0.02960172437</v>
      </c>
      <c r="AG74" s="26">
        <f>(AX74)*(AP74*'model - coho'!$H$7*0.5)</f>
        <v>0.0003666586375</v>
      </c>
      <c r="AH74" s="26">
        <f>(AY74)*(AQ74*'model - coho'!$H$8*0.5)</f>
        <v>-0.02538640434</v>
      </c>
      <c r="AI74" s="26">
        <f>(AZ74)*(AR74*'model - coho'!$H$9*0.5)</f>
        <v>0</v>
      </c>
      <c r="AL74" s="5">
        <f t="shared" ref="AL74:AQ74" si="196">RAND()</f>
        <v>0.5135651207</v>
      </c>
      <c r="AM74" s="5">
        <f t="shared" si="196"/>
        <v>0.1813286149</v>
      </c>
      <c r="AN74" s="5">
        <f t="shared" si="196"/>
        <v>0.79861289</v>
      </c>
      <c r="AO74" s="5">
        <f t="shared" si="196"/>
        <v>0.9867241457</v>
      </c>
      <c r="AP74" s="5">
        <f t="shared" si="196"/>
        <v>0.00733317275</v>
      </c>
      <c r="AQ74" s="5">
        <f t="shared" si="196"/>
        <v>0.8462134779</v>
      </c>
      <c r="AT74" s="5">
        <f t="shared" ref="AT74:AY74" si="197">if(RAND()&lt;0.5,-1,1)</f>
        <v>1</v>
      </c>
      <c r="AU74" s="5">
        <f t="shared" si="197"/>
        <v>-1</v>
      </c>
      <c r="AV74" s="5">
        <f t="shared" si="197"/>
        <v>-1</v>
      </c>
      <c r="AW74" s="5">
        <f t="shared" si="197"/>
        <v>-1</v>
      </c>
      <c r="AX74" s="5">
        <f t="shared" si="197"/>
        <v>1</v>
      </c>
      <c r="AY74" s="5">
        <f t="shared" si="197"/>
        <v>-1</v>
      </c>
    </row>
    <row r="75">
      <c r="A75" s="3">
        <v>60.0</v>
      </c>
      <c r="B75" s="25">
        <f>Q75*'model - coho'!$G$9</f>
        <v>261.925287</v>
      </c>
      <c r="C75" s="23">
        <f>O75*'model - coho'!$G$9*0.5</f>
        <v>103.9493905</v>
      </c>
      <c r="D75" s="23">
        <f>P75*'model - coho'!$G$9*0.5</f>
        <v>27.01325296</v>
      </c>
      <c r="E75" s="25">
        <f>C75*'model - coho'!$C$2</f>
        <v>259873.4763</v>
      </c>
      <c r="F75" s="25">
        <f>D75*'model - coho'!$C$3</f>
        <v>121559.6383</v>
      </c>
      <c r="G75" s="10"/>
      <c r="H75" s="10">
        <f>C75*'model - coho'!$C$2+D75*'model - coho'!$C$3</f>
        <v>381433.1146</v>
      </c>
      <c r="I75" s="10">
        <f t="shared" ref="I75:K75" si="198">H75*T75</f>
        <v>44890.15642</v>
      </c>
      <c r="J75" s="10">
        <f t="shared" si="198"/>
        <v>36646.35483</v>
      </c>
      <c r="K75" s="10">
        <f t="shared" si="198"/>
        <v>14679.05925</v>
      </c>
      <c r="L75" s="10">
        <f t="shared" si="21"/>
        <v>6476.35201</v>
      </c>
      <c r="M75" s="10">
        <f t="shared" si="25"/>
        <v>1779.505722</v>
      </c>
      <c r="N75" s="10">
        <f>M74*Y74*'model - coho'!$C$6</f>
        <v>461.9972912</v>
      </c>
      <c r="O75" s="10">
        <f>M74*Y74*'model - coho'!$C$5</f>
        <v>692.9959368</v>
      </c>
      <c r="P75" s="10">
        <f t="shared" si="29"/>
        <v>180.0883531</v>
      </c>
      <c r="Q75" s="10">
        <f t="shared" si="30"/>
        <v>873.0842899</v>
      </c>
      <c r="R75" s="10">
        <f>Q75*'model - coho'!$C$8</f>
        <v>349.2337159</v>
      </c>
      <c r="T75" s="26">
        <f t="shared" si="11"/>
        <v>0.1176881469</v>
      </c>
      <c r="U75" s="26">
        <f t="shared" si="12"/>
        <v>0.8163561403</v>
      </c>
      <c r="V75" s="26">
        <f t="shared" si="13"/>
        <v>0.4005598732</v>
      </c>
      <c r="W75" s="26">
        <f t="shared" si="14"/>
        <v>0.5763743807</v>
      </c>
      <c r="X75" s="26">
        <f t="shared" si="15"/>
        <v>0.1943892004</v>
      </c>
      <c r="Y75" s="26">
        <f t="shared" si="16"/>
        <v>0.604951236</v>
      </c>
      <c r="Z75" s="26">
        <f t="shared" si="17"/>
        <v>0.604951236</v>
      </c>
      <c r="AA75" s="26"/>
      <c r="AB75" s="26"/>
      <c r="AC75" s="26">
        <f>(AT75)*(AL75*'model - coho'!$H$3*0.5)</f>
        <v>0.01768814687</v>
      </c>
      <c r="AD75" s="26">
        <f>(AU75)*(AM75*'model - coho'!$H$4*0.5)</f>
        <v>0.01635614034</v>
      </c>
      <c r="AE75" s="26">
        <f>(AV75)*(AN75*'model - coho'!$H$5*0.5)</f>
        <v>0.0005598732289</v>
      </c>
      <c r="AF75" s="26">
        <f>(AW75)*(AO75*'model - coho'!$H$6*0.5)</f>
        <v>-0.02362561933</v>
      </c>
      <c r="AG75" s="26">
        <f>(AX75)*(AP75*'model - coho'!$H$7*0.5)</f>
        <v>-0.005610799612</v>
      </c>
      <c r="AH75" s="26">
        <f>(AY75)*(AQ75*'model - coho'!$H$8*0.5)</f>
        <v>0.00495123598</v>
      </c>
      <c r="AI75" s="26">
        <f>(AZ75)*(AR75*'model - coho'!$H$9*0.5)</f>
        <v>0</v>
      </c>
      <c r="AL75" s="5">
        <f t="shared" ref="AL75:AQ75" si="199">RAND()</f>
        <v>0.7075258748</v>
      </c>
      <c r="AM75" s="5">
        <f t="shared" si="199"/>
        <v>0.4089035084</v>
      </c>
      <c r="AN75" s="5">
        <f t="shared" si="199"/>
        <v>0.02799366144</v>
      </c>
      <c r="AO75" s="5">
        <f t="shared" si="199"/>
        <v>0.7875206442</v>
      </c>
      <c r="AP75" s="5">
        <f t="shared" si="199"/>
        <v>0.1122159922</v>
      </c>
      <c r="AQ75" s="5">
        <f t="shared" si="199"/>
        <v>0.1650411993</v>
      </c>
      <c r="AT75" s="5">
        <f t="shared" ref="AT75:AY75" si="200">if(RAND()&lt;0.5,-1,1)</f>
        <v>1</v>
      </c>
      <c r="AU75" s="5">
        <f t="shared" si="200"/>
        <v>1</v>
      </c>
      <c r="AV75" s="5">
        <f t="shared" si="200"/>
        <v>1</v>
      </c>
      <c r="AW75" s="5">
        <f t="shared" si="200"/>
        <v>-1</v>
      </c>
      <c r="AX75" s="5">
        <f t="shared" si="200"/>
        <v>-1</v>
      </c>
      <c r="AY75" s="5">
        <f t="shared" si="200"/>
        <v>1</v>
      </c>
    </row>
    <row r="76">
      <c r="A76" s="3">
        <v>61.0</v>
      </c>
      <c r="B76" s="25">
        <f>Q76*'model - coho'!$G$9</f>
        <v>277.6183031</v>
      </c>
      <c r="C76" s="23">
        <f>O76*'model - coho'!$G$9*0.5</f>
        <v>96.88627672</v>
      </c>
      <c r="D76" s="23">
        <f>P76*'model - coho'!$G$9*0.5</f>
        <v>41.92287485</v>
      </c>
      <c r="E76" s="25">
        <f>C76*'model - coho'!$C$2</f>
        <v>242215.6918</v>
      </c>
      <c r="F76" s="25">
        <f>D76*'model - coho'!$C$3</f>
        <v>188652.9368</v>
      </c>
      <c r="G76" s="10"/>
      <c r="H76" s="10">
        <f>C76*'model - coho'!$C$2+D76*'model - coho'!$C$3</f>
        <v>430868.6286</v>
      </c>
      <c r="I76" s="10">
        <f t="shared" ref="I76:K76" si="201">H76*T76</f>
        <v>42275.42938</v>
      </c>
      <c r="J76" s="10">
        <f t="shared" si="201"/>
        <v>35238.01571</v>
      </c>
      <c r="K76" s="10">
        <f t="shared" si="201"/>
        <v>13987.73771</v>
      </c>
      <c r="L76" s="10">
        <f t="shared" si="21"/>
        <v>8460.633681</v>
      </c>
      <c r="M76" s="10">
        <f t="shared" si="25"/>
        <v>1258.932889</v>
      </c>
      <c r="N76" s="10">
        <f>M75*Y75*'model - coho'!$C$6</f>
        <v>430.6056743</v>
      </c>
      <c r="O76" s="10">
        <f>M75*Y75*'model - coho'!$C$5</f>
        <v>645.9085115</v>
      </c>
      <c r="P76" s="10">
        <f t="shared" si="29"/>
        <v>279.4858323</v>
      </c>
      <c r="Q76" s="10">
        <f t="shared" si="30"/>
        <v>925.3943438</v>
      </c>
      <c r="R76" s="10">
        <f>Q76*'model - coho'!$C$8</f>
        <v>370.1577375</v>
      </c>
      <c r="T76" s="26">
        <f t="shared" si="11"/>
        <v>0.09811674968</v>
      </c>
      <c r="U76" s="26">
        <f t="shared" si="12"/>
        <v>0.8335341881</v>
      </c>
      <c r="V76" s="26">
        <f t="shared" si="13"/>
        <v>0.3969502093</v>
      </c>
      <c r="W76" s="26">
        <f t="shared" si="14"/>
        <v>0.6132501685</v>
      </c>
      <c r="X76" s="26">
        <f t="shared" si="15"/>
        <v>0.2483486646</v>
      </c>
      <c r="Y76" s="26">
        <f t="shared" si="16"/>
        <v>0.624580588</v>
      </c>
      <c r="Z76" s="26">
        <f t="shared" si="17"/>
        <v>0.624580588</v>
      </c>
      <c r="AA76" s="26"/>
      <c r="AB76" s="26"/>
      <c r="AC76" s="26">
        <f>(AT76)*(AL76*'model - coho'!$H$3*0.5)</f>
        <v>-0.001883250315</v>
      </c>
      <c r="AD76" s="26">
        <f>(AU76)*(AM76*'model - coho'!$H$4*0.5)</f>
        <v>0.03353418814</v>
      </c>
      <c r="AE76" s="26">
        <f>(AV76)*(AN76*'model - coho'!$H$5*0.5)</f>
        <v>-0.00304979072</v>
      </c>
      <c r="AF76" s="26">
        <f>(AW76)*(AO76*'model - coho'!$H$6*0.5)</f>
        <v>0.0132501685</v>
      </c>
      <c r="AG76" s="26">
        <f>(AX76)*(AP76*'model - coho'!$H$7*0.5)</f>
        <v>0.04834866464</v>
      </c>
      <c r="AH76" s="26">
        <f>(AY76)*(AQ76*'model - coho'!$H$8*0.5)</f>
        <v>0.02458058804</v>
      </c>
      <c r="AI76" s="26">
        <f>(AZ76)*(AR76*'model - coho'!$H$9*0.5)</f>
        <v>0</v>
      </c>
      <c r="AL76" s="5">
        <f t="shared" ref="AL76:AQ76" si="202">RAND()</f>
        <v>0.07533001262</v>
      </c>
      <c r="AM76" s="5">
        <f t="shared" si="202"/>
        <v>0.8383547034</v>
      </c>
      <c r="AN76" s="5">
        <f t="shared" si="202"/>
        <v>0.152489536</v>
      </c>
      <c r="AO76" s="5">
        <f t="shared" si="202"/>
        <v>0.4416722833</v>
      </c>
      <c r="AP76" s="5">
        <f t="shared" si="202"/>
        <v>0.9669732927</v>
      </c>
      <c r="AQ76" s="5">
        <f t="shared" si="202"/>
        <v>0.8193529348</v>
      </c>
      <c r="AT76" s="5">
        <f t="shared" ref="AT76:AY76" si="203">if(RAND()&lt;0.5,-1,1)</f>
        <v>-1</v>
      </c>
      <c r="AU76" s="5">
        <f t="shared" si="203"/>
        <v>1</v>
      </c>
      <c r="AV76" s="5">
        <f t="shared" si="203"/>
        <v>-1</v>
      </c>
      <c r="AW76" s="5">
        <f t="shared" si="203"/>
        <v>1</v>
      </c>
      <c r="AX76" s="5">
        <f t="shared" si="203"/>
        <v>1</v>
      </c>
      <c r="AY76" s="5">
        <f t="shared" si="203"/>
        <v>1</v>
      </c>
    </row>
    <row r="77">
      <c r="A77" s="3">
        <v>62.0</v>
      </c>
      <c r="B77" s="25">
        <f>Q77*'model - coho'!$G$9</f>
        <v>222.2192915</v>
      </c>
      <c r="C77" s="23">
        <f>O77*'model - coho'!$G$9*0.5</f>
        <v>70.76745395</v>
      </c>
      <c r="D77" s="23">
        <f>P77*'model - coho'!$G$9*0.5</f>
        <v>40.34219179</v>
      </c>
      <c r="E77" s="25">
        <f>C77*'model - coho'!$C$2</f>
        <v>176918.6349</v>
      </c>
      <c r="F77" s="25">
        <f>D77*'model - coho'!$C$3</f>
        <v>181539.8631</v>
      </c>
      <c r="G77" s="10"/>
      <c r="H77" s="10">
        <f>C77*'model - coho'!$C$2+D77*'model - coho'!$C$3</f>
        <v>358458.4979</v>
      </c>
      <c r="I77" s="10">
        <f t="shared" ref="I77:K77" si="204">H77*T77</f>
        <v>31015.55798</v>
      </c>
      <c r="J77" s="10">
        <f t="shared" si="204"/>
        <v>23642.12784</v>
      </c>
      <c r="K77" s="10">
        <f t="shared" si="204"/>
        <v>9310.429381</v>
      </c>
      <c r="L77" s="10">
        <f t="shared" si="21"/>
        <v>8577.982507</v>
      </c>
      <c r="M77" s="10">
        <f t="shared" si="25"/>
        <v>2101.187077</v>
      </c>
      <c r="N77" s="10">
        <f>M76*Y76*'model - coho'!$C$6</f>
        <v>314.5220175</v>
      </c>
      <c r="O77" s="10">
        <f>M76*Y76*'model - coho'!$C$5</f>
        <v>471.7830263</v>
      </c>
      <c r="P77" s="10">
        <f t="shared" si="29"/>
        <v>268.9479453</v>
      </c>
      <c r="Q77" s="10">
        <f t="shared" si="30"/>
        <v>740.7309716</v>
      </c>
      <c r="R77" s="10">
        <f>Q77*'model - coho'!$C$8</f>
        <v>296.2923886</v>
      </c>
      <c r="T77" s="26">
        <f t="shared" si="11"/>
        <v>0.08652482271</v>
      </c>
      <c r="U77" s="26">
        <f t="shared" si="12"/>
        <v>0.7622667259</v>
      </c>
      <c r="V77" s="26">
        <f t="shared" si="13"/>
        <v>0.3938067439</v>
      </c>
      <c r="W77" s="26">
        <f t="shared" si="14"/>
        <v>0.5730714209</v>
      </c>
      <c r="X77" s="26">
        <f t="shared" si="15"/>
        <v>0.2139850846</v>
      </c>
      <c r="Y77" s="26">
        <f t="shared" si="16"/>
        <v>0.5933629139</v>
      </c>
      <c r="Z77" s="26">
        <f t="shared" si="17"/>
        <v>0.5933629139</v>
      </c>
      <c r="AA77" s="26"/>
      <c r="AB77" s="26"/>
      <c r="AC77" s="26">
        <f>(AT77)*(AL77*'model - coho'!$H$3*0.5)</f>
        <v>-0.01347517729</v>
      </c>
      <c r="AD77" s="26">
        <f>(AU77)*(AM77*'model - coho'!$H$4*0.5)</f>
        <v>-0.03773327412</v>
      </c>
      <c r="AE77" s="26">
        <f>(AV77)*(AN77*'model - coho'!$H$5*0.5)</f>
        <v>-0.006193256114</v>
      </c>
      <c r="AF77" s="26">
        <f>(AW77)*(AO77*'model - coho'!$H$6*0.5)</f>
        <v>-0.02692857909</v>
      </c>
      <c r="AG77" s="26">
        <f>(AX77)*(AP77*'model - coho'!$H$7*0.5)</f>
        <v>0.0139850846</v>
      </c>
      <c r="AH77" s="26">
        <f>(AY77)*(AQ77*'model - coho'!$H$8*0.5)</f>
        <v>-0.006637086121</v>
      </c>
      <c r="AI77" s="26">
        <f>(AZ77)*(AR77*'model - coho'!$H$9*0.5)</f>
        <v>0</v>
      </c>
      <c r="AL77" s="5">
        <f t="shared" ref="AL77:AQ77" si="205">RAND()</f>
        <v>0.5390070914</v>
      </c>
      <c r="AM77" s="5">
        <f t="shared" si="205"/>
        <v>0.943331853</v>
      </c>
      <c r="AN77" s="5">
        <f t="shared" si="205"/>
        <v>0.3096628057</v>
      </c>
      <c r="AO77" s="5">
        <f t="shared" si="205"/>
        <v>0.8976193031</v>
      </c>
      <c r="AP77" s="5">
        <f t="shared" si="205"/>
        <v>0.2797016921</v>
      </c>
      <c r="AQ77" s="5">
        <f t="shared" si="205"/>
        <v>0.221236204</v>
      </c>
      <c r="AT77" s="5">
        <f t="shared" ref="AT77:AY77" si="206">if(RAND()&lt;0.5,-1,1)</f>
        <v>-1</v>
      </c>
      <c r="AU77" s="5">
        <f t="shared" si="206"/>
        <v>-1</v>
      </c>
      <c r="AV77" s="5">
        <f t="shared" si="206"/>
        <v>-1</v>
      </c>
      <c r="AW77" s="5">
        <f t="shared" si="206"/>
        <v>-1</v>
      </c>
      <c r="AX77" s="5">
        <f t="shared" si="206"/>
        <v>1</v>
      </c>
      <c r="AY77" s="5">
        <f t="shared" si="206"/>
        <v>-1</v>
      </c>
    </row>
    <row r="78">
      <c r="A78" s="3">
        <v>63.0</v>
      </c>
      <c r="B78" s="25">
        <f>Q78*'model - coho'!$G$9</f>
        <v>280.4056778</v>
      </c>
      <c r="C78" s="23">
        <f>O78*'model - coho'!$G$9*0.5</f>
        <v>112.2089838</v>
      </c>
      <c r="D78" s="23">
        <f>P78*'model - coho'!$G$9*0.5</f>
        <v>27.99385512</v>
      </c>
      <c r="E78" s="25">
        <f>C78*'model - coho'!$C$2</f>
        <v>280522.4595</v>
      </c>
      <c r="F78" s="25">
        <f>D78*'model - coho'!$C$3</f>
        <v>125972.348</v>
      </c>
      <c r="G78" s="10"/>
      <c r="H78" s="10">
        <f>C78*'model - coho'!$C$2+D78*'model - coho'!$C$3</f>
        <v>406494.8075</v>
      </c>
      <c r="I78" s="10">
        <f t="shared" ref="I78:K78" si="207">H78*T78</f>
        <v>43984.34709</v>
      </c>
      <c r="J78" s="10">
        <f t="shared" si="207"/>
        <v>36625.64437</v>
      </c>
      <c r="K78" s="10">
        <f t="shared" si="207"/>
        <v>14021.26315</v>
      </c>
      <c r="L78" s="10">
        <f t="shared" si="21"/>
        <v>5335.540995</v>
      </c>
      <c r="M78" s="10">
        <f t="shared" si="25"/>
        <v>1835.560313</v>
      </c>
      <c r="N78" s="10">
        <f>M77*Y77*'model - coho'!$C$6</f>
        <v>498.7065946</v>
      </c>
      <c r="O78" s="10">
        <f>M77*Y77*'model - coho'!$C$5</f>
        <v>748.0598919</v>
      </c>
      <c r="P78" s="10">
        <f t="shared" si="29"/>
        <v>186.6257008</v>
      </c>
      <c r="Q78" s="10">
        <f t="shared" si="30"/>
        <v>934.6855927</v>
      </c>
      <c r="R78" s="10">
        <f>Q78*'model - coho'!$C$8</f>
        <v>373.8742371</v>
      </c>
      <c r="T78" s="26">
        <f t="shared" si="11"/>
        <v>0.108203958</v>
      </c>
      <c r="U78" s="26">
        <f t="shared" si="12"/>
        <v>0.8326972388</v>
      </c>
      <c r="V78" s="26">
        <f t="shared" si="13"/>
        <v>0.3828263883</v>
      </c>
      <c r="W78" s="26">
        <f t="shared" si="14"/>
        <v>0.5771987927</v>
      </c>
      <c r="X78" s="26">
        <f t="shared" si="15"/>
        <v>0.1698649689</v>
      </c>
      <c r="Y78" s="26">
        <f t="shared" si="16"/>
        <v>0.6165978193</v>
      </c>
      <c r="Z78" s="26">
        <f t="shared" si="17"/>
        <v>0.6165978193</v>
      </c>
      <c r="AA78" s="26"/>
      <c r="AB78" s="26"/>
      <c r="AC78" s="26">
        <f>(AT78)*(AL78*'model - coho'!$H$3*0.5)</f>
        <v>0.008203958023</v>
      </c>
      <c r="AD78" s="26">
        <f>(AU78)*(AM78*'model - coho'!$H$4*0.5)</f>
        <v>0.03269723879</v>
      </c>
      <c r="AE78" s="26">
        <f>(AV78)*(AN78*'model - coho'!$H$5*0.5)</f>
        <v>-0.01717361169</v>
      </c>
      <c r="AF78" s="26">
        <f>(AW78)*(AO78*'model - coho'!$H$6*0.5)</f>
        <v>-0.02280120727</v>
      </c>
      <c r="AG78" s="26">
        <f>(AX78)*(AP78*'model - coho'!$H$7*0.5)</f>
        <v>-0.0301350311</v>
      </c>
      <c r="AH78" s="26">
        <f>(AY78)*(AQ78*'model - coho'!$H$8*0.5)</f>
        <v>0.01659781934</v>
      </c>
      <c r="AI78" s="26">
        <f>(AZ78)*(AR78*'model - coho'!$H$9*0.5)</f>
        <v>0</v>
      </c>
      <c r="AL78" s="5">
        <f t="shared" ref="AL78:AQ78" si="208">RAND()</f>
        <v>0.3281583209</v>
      </c>
      <c r="AM78" s="5">
        <f t="shared" si="208"/>
        <v>0.8174309697</v>
      </c>
      <c r="AN78" s="5">
        <f t="shared" si="208"/>
        <v>0.8586805847</v>
      </c>
      <c r="AO78" s="5">
        <f t="shared" si="208"/>
        <v>0.7600402425</v>
      </c>
      <c r="AP78" s="5">
        <f t="shared" si="208"/>
        <v>0.6027006221</v>
      </c>
      <c r="AQ78" s="5">
        <f t="shared" si="208"/>
        <v>0.5532606446</v>
      </c>
      <c r="AT78" s="5">
        <f t="shared" ref="AT78:AY78" si="209">if(RAND()&lt;0.5,-1,1)</f>
        <v>1</v>
      </c>
      <c r="AU78" s="5">
        <f t="shared" si="209"/>
        <v>1</v>
      </c>
      <c r="AV78" s="5">
        <f t="shared" si="209"/>
        <v>-1</v>
      </c>
      <c r="AW78" s="5">
        <f t="shared" si="209"/>
        <v>-1</v>
      </c>
      <c r="AX78" s="5">
        <f t="shared" si="209"/>
        <v>-1</v>
      </c>
      <c r="AY78" s="5">
        <f t="shared" si="209"/>
        <v>1</v>
      </c>
    </row>
    <row r="79">
      <c r="A79" s="3">
        <v>64.0</v>
      </c>
      <c r="B79" s="25">
        <f>Q79*'model - coho'!$G$9</f>
        <v>295.9748671</v>
      </c>
      <c r="C79" s="23">
        <f>O79*'model - coho'!$G$9*0.5</f>
        <v>101.8622237</v>
      </c>
      <c r="D79" s="23">
        <f>P79*'model - coho'!$G$9*0.5</f>
        <v>46.12520981</v>
      </c>
      <c r="E79" s="25">
        <f>C79*'model - coho'!$C$2</f>
        <v>254655.5593</v>
      </c>
      <c r="F79" s="25">
        <f>D79*'model - coho'!$C$3</f>
        <v>207563.4441</v>
      </c>
      <c r="G79" s="10"/>
      <c r="H79" s="10">
        <f>C79*'model - coho'!$C$2+D79*'model - coho'!$C$3</f>
        <v>462219.0035</v>
      </c>
      <c r="I79" s="10">
        <f t="shared" ref="I79:K79" si="210">H79*T79</f>
        <v>57042.59848</v>
      </c>
      <c r="J79" s="10">
        <f t="shared" si="210"/>
        <v>45603.81942</v>
      </c>
      <c r="K79" s="10">
        <f t="shared" si="210"/>
        <v>18133.00076</v>
      </c>
      <c r="L79" s="10">
        <f t="shared" si="21"/>
        <v>8093.056164</v>
      </c>
      <c r="M79" s="10">
        <f t="shared" si="25"/>
        <v>906.3215051</v>
      </c>
      <c r="N79" s="10">
        <f>M78*Y78*'model - coho'!$C$6</f>
        <v>452.7209944</v>
      </c>
      <c r="O79" s="10">
        <f>M78*Y78*'model - coho'!$C$5</f>
        <v>679.0814916</v>
      </c>
      <c r="P79" s="10">
        <f t="shared" si="29"/>
        <v>307.5013987</v>
      </c>
      <c r="Q79" s="10">
        <f t="shared" si="30"/>
        <v>986.5828903</v>
      </c>
      <c r="R79" s="10">
        <f>Q79*'model - coho'!$C$8</f>
        <v>394.6331561</v>
      </c>
      <c r="T79" s="26">
        <f t="shared" si="11"/>
        <v>0.1234103272</v>
      </c>
      <c r="U79" s="26">
        <f t="shared" si="12"/>
        <v>0.7994695304</v>
      </c>
      <c r="V79" s="26">
        <f t="shared" si="13"/>
        <v>0.397620221</v>
      </c>
      <c r="W79" s="26">
        <f t="shared" si="14"/>
        <v>0.6095570975</v>
      </c>
      <c r="X79" s="26">
        <f t="shared" si="15"/>
        <v>0.1902773822</v>
      </c>
      <c r="Y79" s="26">
        <f t="shared" si="16"/>
        <v>0.6126468402</v>
      </c>
      <c r="Z79" s="26">
        <f t="shared" si="17"/>
        <v>0.6126468402</v>
      </c>
      <c r="AA79" s="26"/>
      <c r="AB79" s="26"/>
      <c r="AC79" s="26">
        <f>(AT79)*(AL79*'model - coho'!$H$3*0.5)</f>
        <v>0.02341032725</v>
      </c>
      <c r="AD79" s="26">
        <f>(AU79)*(AM79*'model - coho'!$H$4*0.5)</f>
        <v>-0.0005304696087</v>
      </c>
      <c r="AE79" s="26">
        <f>(AV79)*(AN79*'model - coho'!$H$5*0.5)</f>
        <v>-0.002379778991</v>
      </c>
      <c r="AF79" s="26">
        <f>(AW79)*(AO79*'model - coho'!$H$6*0.5)</f>
        <v>0.009557097477</v>
      </c>
      <c r="AG79" s="26">
        <f>(AX79)*(AP79*'model - coho'!$H$7*0.5)</f>
        <v>-0.009722617817</v>
      </c>
      <c r="AH79" s="26">
        <f>(AY79)*(AQ79*'model - coho'!$H$8*0.5)</f>
        <v>0.01264684023</v>
      </c>
      <c r="AI79" s="26">
        <f>(AZ79)*(AR79*'model - coho'!$H$9*0.5)</f>
        <v>0</v>
      </c>
      <c r="AL79" s="5">
        <f t="shared" ref="AL79:AQ79" si="211">RAND()</f>
        <v>0.93641309</v>
      </c>
      <c r="AM79" s="5">
        <f t="shared" si="211"/>
        <v>0.01326174022</v>
      </c>
      <c r="AN79" s="5">
        <f t="shared" si="211"/>
        <v>0.1189889495</v>
      </c>
      <c r="AO79" s="5">
        <f t="shared" si="211"/>
        <v>0.3185699159</v>
      </c>
      <c r="AP79" s="5">
        <f t="shared" si="211"/>
        <v>0.1944523563</v>
      </c>
      <c r="AQ79" s="5">
        <f t="shared" si="211"/>
        <v>0.4215613411</v>
      </c>
      <c r="AT79" s="5">
        <f t="shared" ref="AT79:AY79" si="212">if(RAND()&lt;0.5,-1,1)</f>
        <v>1</v>
      </c>
      <c r="AU79" s="5">
        <f t="shared" si="212"/>
        <v>-1</v>
      </c>
      <c r="AV79" s="5">
        <f t="shared" si="212"/>
        <v>-1</v>
      </c>
      <c r="AW79" s="5">
        <f t="shared" si="212"/>
        <v>1</v>
      </c>
      <c r="AX79" s="5">
        <f t="shared" si="212"/>
        <v>-1</v>
      </c>
      <c r="AY79" s="5">
        <f t="shared" si="212"/>
        <v>1</v>
      </c>
    </row>
    <row r="80">
      <c r="A80" s="3">
        <v>65.0</v>
      </c>
      <c r="B80" s="25">
        <f>Q80*'model - coho'!$G$9</f>
        <v>183.1533272</v>
      </c>
      <c r="C80" s="23">
        <f>O80*'model - coho'!$G$9*0.5</f>
        <v>49.97295057</v>
      </c>
      <c r="D80" s="23">
        <f>P80*'model - coho'!$G$9*0.5</f>
        <v>41.60371301</v>
      </c>
      <c r="E80" s="25">
        <f>C80*'model - coho'!$C$2</f>
        <v>124932.3764</v>
      </c>
      <c r="F80" s="25">
        <f>D80*'model - coho'!$C$3</f>
        <v>187216.7085</v>
      </c>
      <c r="G80" s="10"/>
      <c r="H80" s="10">
        <f>C80*'model - coho'!$C$2+D80*'model - coho'!$C$3</f>
        <v>312149.085</v>
      </c>
      <c r="I80" s="10">
        <f t="shared" ref="I80:K80" si="213">H80*T80</f>
        <v>23893.15565</v>
      </c>
      <c r="J80" s="10">
        <f t="shared" si="213"/>
        <v>19354.72722</v>
      </c>
      <c r="K80" s="10">
        <f t="shared" si="213"/>
        <v>8108.989424</v>
      </c>
      <c r="L80" s="10">
        <f t="shared" si="21"/>
        <v>11053.09931</v>
      </c>
      <c r="M80" s="10">
        <f t="shared" si="25"/>
        <v>1539.925541</v>
      </c>
      <c r="N80" s="10">
        <f>M79*Y79*'model - coho'!$C$6</f>
        <v>222.1020025</v>
      </c>
      <c r="O80" s="10">
        <f>M79*Y79*'model - coho'!$C$5</f>
        <v>333.1530038</v>
      </c>
      <c r="P80" s="10">
        <f t="shared" si="29"/>
        <v>277.3580867</v>
      </c>
      <c r="Q80" s="10">
        <f t="shared" si="30"/>
        <v>610.5110905</v>
      </c>
      <c r="R80" s="10">
        <f>Q80*'model - coho'!$C$8</f>
        <v>244.2044362</v>
      </c>
      <c r="T80" s="26">
        <f t="shared" si="11"/>
        <v>0.07654405154</v>
      </c>
      <c r="U80" s="26">
        <f t="shared" si="12"/>
        <v>0.8100532013</v>
      </c>
      <c r="V80" s="26">
        <f t="shared" si="13"/>
        <v>0.4189668669</v>
      </c>
      <c r="W80" s="26">
        <f t="shared" si="14"/>
        <v>0.5951254112</v>
      </c>
      <c r="X80" s="26">
        <f t="shared" si="15"/>
        <v>0.1640752438</v>
      </c>
      <c r="Y80" s="26">
        <f t="shared" si="16"/>
        <v>0.6037909917</v>
      </c>
      <c r="Z80" s="26">
        <f t="shared" si="17"/>
        <v>0.6037909917</v>
      </c>
      <c r="AA80" s="26"/>
      <c r="AB80" s="26"/>
      <c r="AC80" s="26">
        <f>(AT80)*(AL80*'model - coho'!$H$3*0.5)</f>
        <v>-0.02345594846</v>
      </c>
      <c r="AD80" s="26">
        <f>(AU80)*(AM80*'model - coho'!$H$4*0.5)</f>
        <v>0.01005320129</v>
      </c>
      <c r="AE80" s="26">
        <f>(AV80)*(AN80*'model - coho'!$H$5*0.5)</f>
        <v>0.01896686693</v>
      </c>
      <c r="AF80" s="26">
        <f>(AW80)*(AO80*'model - coho'!$H$6*0.5)</f>
        <v>-0.004874588766</v>
      </c>
      <c r="AG80" s="26">
        <f>(AX80)*(AP80*'model - coho'!$H$7*0.5)</f>
        <v>-0.03592475616</v>
      </c>
      <c r="AH80" s="26">
        <f>(AY80)*(AQ80*'model - coho'!$H$8*0.5)</f>
        <v>0.003790991687</v>
      </c>
      <c r="AI80" s="26">
        <f>(AZ80)*(AR80*'model - coho'!$H$9*0.5)</f>
        <v>0</v>
      </c>
      <c r="AL80" s="5">
        <f t="shared" ref="AL80:AQ80" si="214">RAND()</f>
        <v>0.9382379385</v>
      </c>
      <c r="AM80" s="5">
        <f t="shared" si="214"/>
        <v>0.2513300323</v>
      </c>
      <c r="AN80" s="5">
        <f t="shared" si="214"/>
        <v>0.9483433463</v>
      </c>
      <c r="AO80" s="5">
        <f t="shared" si="214"/>
        <v>0.1624862922</v>
      </c>
      <c r="AP80" s="5">
        <f t="shared" si="214"/>
        <v>0.7184951233</v>
      </c>
      <c r="AQ80" s="5">
        <f t="shared" si="214"/>
        <v>0.1263663896</v>
      </c>
      <c r="AT80" s="5">
        <f t="shared" ref="AT80:AY80" si="215">if(RAND()&lt;0.5,-1,1)</f>
        <v>-1</v>
      </c>
      <c r="AU80" s="5">
        <f t="shared" si="215"/>
        <v>1</v>
      </c>
      <c r="AV80" s="5">
        <f t="shared" si="215"/>
        <v>1</v>
      </c>
      <c r="AW80" s="5">
        <f t="shared" si="215"/>
        <v>-1</v>
      </c>
      <c r="AX80" s="5">
        <f t="shared" si="215"/>
        <v>-1</v>
      </c>
      <c r="AY80" s="5">
        <f t="shared" si="215"/>
        <v>1</v>
      </c>
    </row>
    <row r="81">
      <c r="A81" s="3">
        <v>66.0</v>
      </c>
      <c r="B81" s="25">
        <f>Q81*'model - coho'!$G$9</f>
        <v>207.593727</v>
      </c>
      <c r="C81" s="23">
        <f>O81*'model - coho'!$G$9*0.5</f>
        <v>83.68138525</v>
      </c>
      <c r="D81" s="23">
        <f>P81*'model - coho'!$G$9*0.5</f>
        <v>20.11547826</v>
      </c>
      <c r="E81" s="25">
        <f>C81*'model - coho'!$C$2</f>
        <v>209203.4631</v>
      </c>
      <c r="F81" s="25">
        <f>D81*'model - coho'!$C$3</f>
        <v>90519.65215</v>
      </c>
      <c r="G81" s="10"/>
      <c r="H81" s="10">
        <f>C81*'model - coho'!$C$2+D81*'model - coho'!$C$3</f>
        <v>299723.1153</v>
      </c>
      <c r="I81" s="10">
        <f t="shared" ref="I81:K81" si="216">H81*T81</f>
        <v>26529.80382</v>
      </c>
      <c r="J81" s="10">
        <f t="shared" si="216"/>
        <v>21145.56428</v>
      </c>
      <c r="K81" s="10">
        <f t="shared" si="216"/>
        <v>8347.554505</v>
      </c>
      <c r="L81" s="10">
        <f t="shared" si="21"/>
        <v>4825.865666</v>
      </c>
      <c r="M81" s="10">
        <f t="shared" si="25"/>
        <v>1813.539964</v>
      </c>
      <c r="N81" s="10">
        <f>M80*Y80*'model - coho'!$C$6</f>
        <v>371.9172678</v>
      </c>
      <c r="O81" s="10">
        <f>M80*Y80*'model - coho'!$C$5</f>
        <v>557.8759017</v>
      </c>
      <c r="P81" s="10">
        <f t="shared" si="29"/>
        <v>134.1031884</v>
      </c>
      <c r="Q81" s="10">
        <f t="shared" si="30"/>
        <v>691.97909</v>
      </c>
      <c r="R81" s="10">
        <f>Q81*'model - coho'!$C$8</f>
        <v>276.791636</v>
      </c>
      <c r="T81" s="26">
        <f t="shared" si="11"/>
        <v>0.08851437365</v>
      </c>
      <c r="U81" s="26">
        <f t="shared" si="12"/>
        <v>0.7970494025</v>
      </c>
      <c r="V81" s="26">
        <f t="shared" si="13"/>
        <v>0.3947662211</v>
      </c>
      <c r="W81" s="26">
        <f t="shared" si="14"/>
        <v>0.5858828262</v>
      </c>
      <c r="X81" s="26">
        <f t="shared" si="15"/>
        <v>0.246826685</v>
      </c>
      <c r="Y81" s="26">
        <f t="shared" si="16"/>
        <v>0.6013071028</v>
      </c>
      <c r="Z81" s="26">
        <f t="shared" si="17"/>
        <v>0.6013071028</v>
      </c>
      <c r="AA81" s="26"/>
      <c r="AB81" s="26"/>
      <c r="AC81" s="26">
        <f>(AT81)*(AL81*'model - coho'!$H$3*0.5)</f>
        <v>-0.01148562635</v>
      </c>
      <c r="AD81" s="26">
        <f>(AU81)*(AM81*'model - coho'!$H$4*0.5)</f>
        <v>-0.002950597488</v>
      </c>
      <c r="AE81" s="26">
        <f>(AV81)*(AN81*'model - coho'!$H$5*0.5)</f>
        <v>-0.00523377885</v>
      </c>
      <c r="AF81" s="26">
        <f>(AW81)*(AO81*'model - coho'!$H$6*0.5)</f>
        <v>-0.01411717383</v>
      </c>
      <c r="AG81" s="26">
        <f>(AX81)*(AP81*'model - coho'!$H$7*0.5)</f>
        <v>0.04682668498</v>
      </c>
      <c r="AH81" s="26">
        <f>(AY81)*(AQ81*'model - coho'!$H$8*0.5)</f>
        <v>0.001307102792</v>
      </c>
      <c r="AI81" s="26">
        <f>(AZ81)*(AR81*'model - coho'!$H$9*0.5)</f>
        <v>0</v>
      </c>
      <c r="AL81" s="5">
        <f t="shared" ref="AL81:AQ81" si="217">RAND()</f>
        <v>0.4594250539</v>
      </c>
      <c r="AM81" s="5">
        <f t="shared" si="217"/>
        <v>0.07376493719</v>
      </c>
      <c r="AN81" s="5">
        <f t="shared" si="217"/>
        <v>0.2616889425</v>
      </c>
      <c r="AO81" s="5">
        <f t="shared" si="217"/>
        <v>0.4705724609</v>
      </c>
      <c r="AP81" s="5">
        <f t="shared" si="217"/>
        <v>0.9365336996</v>
      </c>
      <c r="AQ81" s="5">
        <f t="shared" si="217"/>
        <v>0.04357009308</v>
      </c>
      <c r="AT81" s="5">
        <f t="shared" ref="AT81:AY81" si="218">if(RAND()&lt;0.5,-1,1)</f>
        <v>-1</v>
      </c>
      <c r="AU81" s="5">
        <f t="shared" si="218"/>
        <v>-1</v>
      </c>
      <c r="AV81" s="5">
        <f t="shared" si="218"/>
        <v>-1</v>
      </c>
      <c r="AW81" s="5">
        <f t="shared" si="218"/>
        <v>-1</v>
      </c>
      <c r="AX81" s="5">
        <f t="shared" si="218"/>
        <v>1</v>
      </c>
      <c r="AY81" s="5">
        <f t="shared" si="218"/>
        <v>1</v>
      </c>
    </row>
    <row r="82">
      <c r="A82" s="3">
        <v>67.0</v>
      </c>
      <c r="B82" s="25">
        <f>Q82*'model - coho'!$G$9</f>
        <v>263.3799515</v>
      </c>
      <c r="C82" s="23">
        <f>O82*'model - coho'!$G$9*0.5</f>
        <v>98.14450156</v>
      </c>
      <c r="D82" s="23">
        <f>P82*'model - coho'!$G$9*0.5</f>
        <v>33.54547421</v>
      </c>
      <c r="E82" s="25">
        <f>C82*'model - coho'!$C$2</f>
        <v>245361.2539</v>
      </c>
      <c r="F82" s="25">
        <f>D82*'model - coho'!$C$3</f>
        <v>150954.634</v>
      </c>
      <c r="G82" s="10"/>
      <c r="H82" s="10">
        <f>C82*'model - coho'!$C$2+D82*'model - coho'!$C$3</f>
        <v>396315.8879</v>
      </c>
      <c r="I82" s="10">
        <f t="shared" ref="I82:K82" si="219">H82*T82</f>
        <v>48736.36577</v>
      </c>
      <c r="J82" s="10">
        <f t="shared" si="219"/>
        <v>37977.40965</v>
      </c>
      <c r="K82" s="10">
        <f t="shared" si="219"/>
        <v>14764.73888</v>
      </c>
      <c r="L82" s="10">
        <f t="shared" si="21"/>
        <v>4890.688825</v>
      </c>
      <c r="M82" s="10">
        <f t="shared" si="25"/>
        <v>1191.152424</v>
      </c>
      <c r="N82" s="10">
        <f>M81*Y81*'model - coho'!$C$6</f>
        <v>436.1977847</v>
      </c>
      <c r="O82" s="10">
        <f>M81*Y81*'model - coho'!$C$5</f>
        <v>654.296677</v>
      </c>
      <c r="P82" s="10">
        <f t="shared" si="29"/>
        <v>223.6364948</v>
      </c>
      <c r="Q82" s="10">
        <f t="shared" si="30"/>
        <v>877.9331718</v>
      </c>
      <c r="R82" s="10">
        <f>Q82*'model - coho'!$C$8</f>
        <v>351.1732687</v>
      </c>
      <c r="T82" s="26">
        <f t="shared" si="11"/>
        <v>0.1229735351</v>
      </c>
      <c r="U82" s="26">
        <f t="shared" si="12"/>
        <v>0.7792417234</v>
      </c>
      <c r="V82" s="26">
        <f t="shared" si="13"/>
        <v>0.3887768813</v>
      </c>
      <c r="W82" s="26">
        <f t="shared" si="14"/>
        <v>0.584424407</v>
      </c>
      <c r="X82" s="26">
        <f t="shared" si="15"/>
        <v>0.2246979098</v>
      </c>
      <c r="Y82" s="26">
        <f t="shared" si="16"/>
        <v>0.5981535059</v>
      </c>
      <c r="Z82" s="26">
        <f t="shared" si="17"/>
        <v>0.5981535059</v>
      </c>
      <c r="AA82" s="26"/>
      <c r="AB82" s="26"/>
      <c r="AC82" s="26">
        <f>(AT82)*(AL82*'model - coho'!$H$3*0.5)</f>
        <v>0.02297353515</v>
      </c>
      <c r="AD82" s="26">
        <f>(AU82)*(AM82*'model - coho'!$H$4*0.5)</f>
        <v>-0.02075827661</v>
      </c>
      <c r="AE82" s="26">
        <f>(AV82)*(AN82*'model - coho'!$H$5*0.5)</f>
        <v>-0.01122311868</v>
      </c>
      <c r="AF82" s="26">
        <f>(AW82)*(AO82*'model - coho'!$H$6*0.5)</f>
        <v>-0.015575593</v>
      </c>
      <c r="AG82" s="26">
        <f>(AX82)*(AP82*'model - coho'!$H$7*0.5)</f>
        <v>0.02469790979</v>
      </c>
      <c r="AH82" s="26">
        <f>(AY82)*(AQ82*'model - coho'!$H$8*0.5)</f>
        <v>-0.001846494063</v>
      </c>
      <c r="AI82" s="26">
        <f>(AZ82)*(AR82*'model - coho'!$H$9*0.5)</f>
        <v>0</v>
      </c>
      <c r="AL82" s="5">
        <f t="shared" ref="AL82:AQ82" si="220">RAND()</f>
        <v>0.918941406</v>
      </c>
      <c r="AM82" s="5">
        <f t="shared" si="220"/>
        <v>0.5189569153</v>
      </c>
      <c r="AN82" s="5">
        <f t="shared" si="220"/>
        <v>0.5611559339</v>
      </c>
      <c r="AO82" s="5">
        <f t="shared" si="220"/>
        <v>0.5191864335</v>
      </c>
      <c r="AP82" s="5">
        <f t="shared" si="220"/>
        <v>0.4939581959</v>
      </c>
      <c r="AQ82" s="5">
        <f t="shared" si="220"/>
        <v>0.06154980209</v>
      </c>
      <c r="AT82" s="5">
        <f t="shared" ref="AT82:AY82" si="221">if(RAND()&lt;0.5,-1,1)</f>
        <v>1</v>
      </c>
      <c r="AU82" s="5">
        <f t="shared" si="221"/>
        <v>-1</v>
      </c>
      <c r="AV82" s="5">
        <f t="shared" si="221"/>
        <v>-1</v>
      </c>
      <c r="AW82" s="5">
        <f t="shared" si="221"/>
        <v>-1</v>
      </c>
      <c r="AX82" s="5">
        <f t="shared" si="221"/>
        <v>1</v>
      </c>
      <c r="AY82" s="5">
        <f t="shared" si="221"/>
        <v>-1</v>
      </c>
    </row>
    <row r="83">
      <c r="A83" s="3">
        <v>68.0</v>
      </c>
      <c r="B83" s="25">
        <f>Q83*'model - coho'!$G$9</f>
        <v>206.52253</v>
      </c>
      <c r="C83" s="23">
        <f>O83*'model - coho'!$G$9*0.5</f>
        <v>64.12427989</v>
      </c>
      <c r="D83" s="23">
        <f>P83*'model - coho'!$G$9*0.5</f>
        <v>39.13698513</v>
      </c>
      <c r="E83" s="25">
        <f>C83*'model - coho'!$C$2</f>
        <v>160310.6997</v>
      </c>
      <c r="F83" s="25">
        <f>D83*'model - coho'!$C$3</f>
        <v>176116.4331</v>
      </c>
      <c r="G83" s="10"/>
      <c r="H83" s="10">
        <f>C83*'model - coho'!$C$2+D83*'model - coho'!$C$3</f>
        <v>336427.1328</v>
      </c>
      <c r="I83" s="10">
        <f t="shared" ref="I83:K83" si="222">H83*T83</f>
        <v>30191.49527</v>
      </c>
      <c r="J83" s="10">
        <f t="shared" si="222"/>
        <v>23854.04392</v>
      </c>
      <c r="K83" s="10">
        <f t="shared" si="222"/>
        <v>9223.48032</v>
      </c>
      <c r="L83" s="10">
        <f t="shared" si="21"/>
        <v>8628.873767</v>
      </c>
      <c r="M83" s="10">
        <f t="shared" si="25"/>
        <v>1098.927557</v>
      </c>
      <c r="N83" s="10">
        <f>M82*Y82*'model - coho'!$C$6</f>
        <v>284.9967995</v>
      </c>
      <c r="O83" s="10">
        <f>M82*Y82*'model - coho'!$C$5</f>
        <v>427.4951993</v>
      </c>
      <c r="P83" s="10">
        <f t="shared" si="29"/>
        <v>260.9132342</v>
      </c>
      <c r="Q83" s="10">
        <f t="shared" si="30"/>
        <v>688.4084335</v>
      </c>
      <c r="R83" s="10">
        <f>Q83*'model - coho'!$C$8</f>
        <v>275.3633734</v>
      </c>
      <c r="T83" s="26">
        <f t="shared" si="11"/>
        <v>0.08974155866</v>
      </c>
      <c r="U83" s="26">
        <f t="shared" si="12"/>
        <v>0.7900915045</v>
      </c>
      <c r="V83" s="26">
        <f t="shared" si="13"/>
        <v>0.3866631733</v>
      </c>
      <c r="W83" s="26">
        <f t="shared" si="14"/>
        <v>0.5852162971</v>
      </c>
      <c r="X83" s="26">
        <f t="shared" si="15"/>
        <v>0.2023131014</v>
      </c>
      <c r="Y83" s="26">
        <f t="shared" si="16"/>
        <v>0.613532282</v>
      </c>
      <c r="Z83" s="26">
        <f t="shared" si="17"/>
        <v>0.613532282</v>
      </c>
      <c r="AA83" s="26"/>
      <c r="AB83" s="26"/>
      <c r="AC83" s="26">
        <f>(AT83)*(AL83*'model - coho'!$H$3*0.5)</f>
        <v>-0.01025844134</v>
      </c>
      <c r="AD83" s="26">
        <f>(AU83)*(AM83*'model - coho'!$H$4*0.5)</f>
        <v>-0.009908495496</v>
      </c>
      <c r="AE83" s="26">
        <f>(AV83)*(AN83*'model - coho'!$H$5*0.5)</f>
        <v>-0.01333682667</v>
      </c>
      <c r="AF83" s="26">
        <f>(AW83)*(AO83*'model - coho'!$H$6*0.5)</f>
        <v>-0.01478370288</v>
      </c>
      <c r="AG83" s="26">
        <f>(AX83)*(AP83*'model - coho'!$H$7*0.5)</f>
        <v>0.002313101408</v>
      </c>
      <c r="AH83" s="26">
        <f>(AY83)*(AQ83*'model - coho'!$H$8*0.5)</f>
        <v>0.01353228198</v>
      </c>
      <c r="AI83" s="26">
        <f>(AZ83)*(AR83*'model - coho'!$H$9*0.5)</f>
        <v>0</v>
      </c>
      <c r="AL83" s="5">
        <f t="shared" ref="AL83:AQ83" si="223">RAND()</f>
        <v>0.4103376536</v>
      </c>
      <c r="AM83" s="5">
        <f t="shared" si="223"/>
        <v>0.2477123874</v>
      </c>
      <c r="AN83" s="5">
        <f t="shared" si="223"/>
        <v>0.6668413335</v>
      </c>
      <c r="AO83" s="5">
        <f t="shared" si="223"/>
        <v>0.4927900961</v>
      </c>
      <c r="AP83" s="5">
        <f t="shared" si="223"/>
        <v>0.04626202816</v>
      </c>
      <c r="AQ83" s="5">
        <f t="shared" si="223"/>
        <v>0.4510760661</v>
      </c>
      <c r="AT83" s="5">
        <f t="shared" ref="AT83:AY83" si="224">if(RAND()&lt;0.5,-1,1)</f>
        <v>-1</v>
      </c>
      <c r="AU83" s="5">
        <f t="shared" si="224"/>
        <v>-1</v>
      </c>
      <c r="AV83" s="5">
        <f t="shared" si="224"/>
        <v>-1</v>
      </c>
      <c r="AW83" s="5">
        <f t="shared" si="224"/>
        <v>-1</v>
      </c>
      <c r="AX83" s="5">
        <f t="shared" si="224"/>
        <v>1</v>
      </c>
      <c r="AY83" s="5">
        <f t="shared" si="224"/>
        <v>1</v>
      </c>
    </row>
    <row r="84">
      <c r="A84" s="3">
        <v>69.0</v>
      </c>
      <c r="B84" s="25">
        <f>Q84*'model - coho'!$G$9</f>
        <v>173.8173767</v>
      </c>
      <c r="C84" s="23">
        <f>O84*'model - coho'!$G$9*0.5</f>
        <v>60.68047783</v>
      </c>
      <c r="D84" s="23">
        <f>P84*'model - coho'!$G$9*0.5</f>
        <v>26.22821051</v>
      </c>
      <c r="E84" s="25">
        <f>C84*'model - coho'!$C$2</f>
        <v>151701.1946</v>
      </c>
      <c r="F84" s="25">
        <f>D84*'model - coho'!$C$3</f>
        <v>118026.9473</v>
      </c>
      <c r="G84" s="10"/>
      <c r="H84" s="10">
        <f>C84*'model - coho'!$C$2+D84*'model - coho'!$C$3</f>
        <v>269728.1419</v>
      </c>
      <c r="I84" s="10">
        <f t="shared" ref="I84:K84" si="225">H84*T84</f>
        <v>32445.49874</v>
      </c>
      <c r="J84" s="10">
        <f t="shared" si="225"/>
        <v>24991.13328</v>
      </c>
      <c r="K84" s="10">
        <f t="shared" si="225"/>
        <v>10071.77388</v>
      </c>
      <c r="L84" s="10">
        <f t="shared" si="21"/>
        <v>5397.731</v>
      </c>
      <c r="M84" s="10">
        <f t="shared" si="25"/>
        <v>1745.734213</v>
      </c>
      <c r="N84" s="10">
        <f>M83*Y83*'model - coho'!$C$6</f>
        <v>269.6910126</v>
      </c>
      <c r="O84" s="10">
        <f>M83*Y83*'model - coho'!$C$5</f>
        <v>404.5365189</v>
      </c>
      <c r="P84" s="10">
        <f t="shared" si="29"/>
        <v>174.8547368</v>
      </c>
      <c r="Q84" s="10">
        <f t="shared" si="30"/>
        <v>579.3912556</v>
      </c>
      <c r="R84" s="10">
        <f>Q84*'model - coho'!$C$8</f>
        <v>231.7565023</v>
      </c>
      <c r="T84" s="26">
        <f t="shared" si="11"/>
        <v>0.1202896313</v>
      </c>
      <c r="U84" s="26">
        <f t="shared" si="12"/>
        <v>0.7702496264</v>
      </c>
      <c r="V84" s="26">
        <f t="shared" si="13"/>
        <v>0.4030138914</v>
      </c>
      <c r="W84" s="26">
        <f t="shared" si="14"/>
        <v>0.6261985668</v>
      </c>
      <c r="X84" s="26">
        <f t="shared" si="15"/>
        <v>0.1916434136</v>
      </c>
      <c r="Y84" s="26">
        <f t="shared" si="16"/>
        <v>0.6171223347</v>
      </c>
      <c r="Z84" s="26">
        <f t="shared" si="17"/>
        <v>0.6171223347</v>
      </c>
      <c r="AA84" s="26"/>
      <c r="AB84" s="26"/>
      <c r="AC84" s="26">
        <f>(AT84)*(AL84*'model - coho'!$H$3*0.5)</f>
        <v>0.0202896313</v>
      </c>
      <c r="AD84" s="26">
        <f>(AU84)*(AM84*'model - coho'!$H$4*0.5)</f>
        <v>-0.02975037356</v>
      </c>
      <c r="AE84" s="26">
        <f>(AV84)*(AN84*'model - coho'!$H$5*0.5)</f>
        <v>0.003013891414</v>
      </c>
      <c r="AF84" s="26">
        <f>(AW84)*(AO84*'model - coho'!$H$6*0.5)</f>
        <v>0.02619856675</v>
      </c>
      <c r="AG84" s="26">
        <f>(AX84)*(AP84*'model - coho'!$H$7*0.5)</f>
        <v>-0.008356586438</v>
      </c>
      <c r="AH84" s="26">
        <f>(AY84)*(AQ84*'model - coho'!$H$8*0.5)</f>
        <v>0.01712233473</v>
      </c>
      <c r="AI84" s="26">
        <f>(AZ84)*(AR84*'model - coho'!$H$9*0.5)</f>
        <v>0</v>
      </c>
      <c r="AL84" s="5">
        <f t="shared" ref="AL84:AQ84" si="226">RAND()</f>
        <v>0.8115852519</v>
      </c>
      <c r="AM84" s="5">
        <f t="shared" si="226"/>
        <v>0.7437593389</v>
      </c>
      <c r="AN84" s="5">
        <f t="shared" si="226"/>
        <v>0.1506945707</v>
      </c>
      <c r="AO84" s="5">
        <f t="shared" si="226"/>
        <v>0.8732855584</v>
      </c>
      <c r="AP84" s="5">
        <f t="shared" si="226"/>
        <v>0.1671317288</v>
      </c>
      <c r="AQ84" s="5">
        <f t="shared" si="226"/>
        <v>0.5707444909</v>
      </c>
      <c r="AT84" s="5">
        <f t="shared" ref="AT84:AY84" si="227">if(RAND()&lt;0.5,-1,1)</f>
        <v>1</v>
      </c>
      <c r="AU84" s="5">
        <f t="shared" si="227"/>
        <v>-1</v>
      </c>
      <c r="AV84" s="5">
        <f t="shared" si="227"/>
        <v>1</v>
      </c>
      <c r="AW84" s="5">
        <f t="shared" si="227"/>
        <v>1</v>
      </c>
      <c r="AX84" s="5">
        <f t="shared" si="227"/>
        <v>-1</v>
      </c>
      <c r="AY84" s="5">
        <f t="shared" si="227"/>
        <v>1</v>
      </c>
    </row>
    <row r="85">
      <c r="A85" s="3">
        <v>70.0</v>
      </c>
      <c r="B85" s="25">
        <f>Q85*'model - coho'!$G$9</f>
        <v>243.8493875</v>
      </c>
      <c r="C85" s="23">
        <f>O85*'model - coho'!$G$9*0.5</f>
        <v>96.95984163</v>
      </c>
      <c r="D85" s="23">
        <f>P85*'model - coho'!$G$9*0.5</f>
        <v>24.9648521</v>
      </c>
      <c r="E85" s="25">
        <f>C85*'model - coho'!$C$2</f>
        <v>242399.6041</v>
      </c>
      <c r="F85" s="25">
        <f>D85*'model - coho'!$C$3</f>
        <v>112341.8345</v>
      </c>
      <c r="G85" s="10"/>
      <c r="H85" s="10">
        <f>C85*'model - coho'!$C$2+D85*'model - coho'!$C$3</f>
        <v>354741.4385</v>
      </c>
      <c r="I85" s="10">
        <f t="shared" ref="I85:K85" si="228">H85*T85</f>
        <v>41166.21141</v>
      </c>
      <c r="J85" s="10">
        <f t="shared" si="228"/>
        <v>33912.66696</v>
      </c>
      <c r="K85" s="10">
        <f t="shared" si="228"/>
        <v>13578.64319</v>
      </c>
      <c r="L85" s="10">
        <f t="shared" si="21"/>
        <v>6306.930365</v>
      </c>
      <c r="M85" s="10">
        <f t="shared" si="25"/>
        <v>1034.439594</v>
      </c>
      <c r="N85" s="10">
        <f>M84*Y84*'model - coho'!$C$6</f>
        <v>430.9326295</v>
      </c>
      <c r="O85" s="10">
        <f>M84*Y84*'model - coho'!$C$5</f>
        <v>646.3989442</v>
      </c>
      <c r="P85" s="10">
        <f t="shared" si="29"/>
        <v>166.4323473</v>
      </c>
      <c r="Q85" s="10">
        <f t="shared" si="30"/>
        <v>812.8312915</v>
      </c>
      <c r="R85" s="10">
        <f>Q85*'model - coho'!$C$8</f>
        <v>325.1325166</v>
      </c>
      <c r="T85" s="26">
        <f t="shared" si="11"/>
        <v>0.1160456799</v>
      </c>
      <c r="U85" s="26">
        <f t="shared" si="12"/>
        <v>0.823798591</v>
      </c>
      <c r="V85" s="26">
        <f t="shared" si="13"/>
        <v>0.4004003343</v>
      </c>
      <c r="W85" s="26">
        <f t="shared" si="14"/>
        <v>0.6064618048</v>
      </c>
      <c r="X85" s="26">
        <f t="shared" si="15"/>
        <v>0.1870835101</v>
      </c>
      <c r="Y85" s="26">
        <f t="shared" si="16"/>
        <v>0.6122193282</v>
      </c>
      <c r="Z85" s="26">
        <f t="shared" si="17"/>
        <v>0.6122193282</v>
      </c>
      <c r="AA85" s="26"/>
      <c r="AB85" s="26"/>
      <c r="AC85" s="26">
        <f>(AT85)*(AL85*'model - coho'!$H$3*0.5)</f>
        <v>0.01604567987</v>
      </c>
      <c r="AD85" s="26">
        <f>(AU85)*(AM85*'model - coho'!$H$4*0.5)</f>
        <v>0.02379859105</v>
      </c>
      <c r="AE85" s="26">
        <f>(AV85)*(AN85*'model - coho'!$H$5*0.5)</f>
        <v>0.0004003343356</v>
      </c>
      <c r="AF85" s="26">
        <f>(AW85)*(AO85*'model - coho'!$H$6*0.5)</f>
        <v>0.006461804837</v>
      </c>
      <c r="AG85" s="26">
        <f>(AX85)*(AP85*'model - coho'!$H$7*0.5)</f>
        <v>-0.01291648994</v>
      </c>
      <c r="AH85" s="26">
        <f>(AY85)*(AQ85*'model - coho'!$H$8*0.5)</f>
        <v>0.01221932817</v>
      </c>
      <c r="AI85" s="26">
        <f>(AZ85)*(AR85*'model - coho'!$H$9*0.5)</f>
        <v>0</v>
      </c>
      <c r="AL85" s="5">
        <f t="shared" ref="AL85:AQ85" si="229">RAND()</f>
        <v>0.6418271948</v>
      </c>
      <c r="AM85" s="5">
        <f t="shared" si="229"/>
        <v>0.5949647761</v>
      </c>
      <c r="AN85" s="5">
        <f t="shared" si="229"/>
        <v>0.02001671678</v>
      </c>
      <c r="AO85" s="5">
        <f t="shared" si="229"/>
        <v>0.2153934946</v>
      </c>
      <c r="AP85" s="5">
        <f t="shared" si="229"/>
        <v>0.2583297988</v>
      </c>
      <c r="AQ85" s="5">
        <f t="shared" si="229"/>
        <v>0.4073109389</v>
      </c>
      <c r="AT85" s="5">
        <f t="shared" ref="AT85:AY85" si="230">if(RAND()&lt;0.5,-1,1)</f>
        <v>1</v>
      </c>
      <c r="AU85" s="5">
        <f t="shared" si="230"/>
        <v>1</v>
      </c>
      <c r="AV85" s="5">
        <f t="shared" si="230"/>
        <v>1</v>
      </c>
      <c r="AW85" s="5">
        <f t="shared" si="230"/>
        <v>1</v>
      </c>
      <c r="AX85" s="5">
        <f t="shared" si="230"/>
        <v>-1</v>
      </c>
      <c r="AY85" s="5">
        <f t="shared" si="230"/>
        <v>1</v>
      </c>
    </row>
    <row r="86">
      <c r="A86" s="3">
        <v>71.0</v>
      </c>
      <c r="B86" s="25">
        <f>Q86*'model - coho'!$G$9</f>
        <v>193.1422899</v>
      </c>
      <c r="C86" s="23">
        <f>O86*'model - coho'!$G$9*0.5</f>
        <v>56.99735221</v>
      </c>
      <c r="D86" s="23">
        <f>P86*'model - coho'!$G$9*0.5</f>
        <v>39.57379273</v>
      </c>
      <c r="E86" s="25">
        <f>C86*'model - coho'!$C$2</f>
        <v>142493.3805</v>
      </c>
      <c r="F86" s="25">
        <f>D86*'model - coho'!$C$3</f>
        <v>178082.0673</v>
      </c>
      <c r="G86" s="10"/>
      <c r="H86" s="10">
        <f>C86*'model - coho'!$C$2+D86*'model - coho'!$C$3</f>
        <v>320575.4478</v>
      </c>
      <c r="I86" s="10">
        <f t="shared" ref="I86:K86" si="231">H86*T86</f>
        <v>30403.12606</v>
      </c>
      <c r="J86" s="10">
        <f t="shared" si="231"/>
        <v>25297.97587</v>
      </c>
      <c r="K86" s="10">
        <f t="shared" si="231"/>
        <v>10404.56434</v>
      </c>
      <c r="L86" s="10">
        <f t="shared" si="21"/>
        <v>8234.928456</v>
      </c>
      <c r="M86" s="10">
        <f t="shared" si="25"/>
        <v>1179.92267</v>
      </c>
      <c r="N86" s="10">
        <f>M85*Y85*'model - coho'!$C$6</f>
        <v>253.3215654</v>
      </c>
      <c r="O86" s="10">
        <f>M85*Y85*'model - coho'!$C$5</f>
        <v>379.9823481</v>
      </c>
      <c r="P86" s="10">
        <f t="shared" si="29"/>
        <v>263.8252849</v>
      </c>
      <c r="Q86" s="10">
        <f t="shared" si="30"/>
        <v>643.8076329</v>
      </c>
      <c r="R86" s="10">
        <f>Q86*'model - coho'!$C$8</f>
        <v>257.5230532</v>
      </c>
      <c r="T86" s="26">
        <f t="shared" si="11"/>
        <v>0.094839222</v>
      </c>
      <c r="U86" s="26">
        <f t="shared" si="12"/>
        <v>0.8320846949</v>
      </c>
      <c r="V86" s="26">
        <f t="shared" si="13"/>
        <v>0.4112805068</v>
      </c>
      <c r="W86" s="26">
        <f t="shared" si="14"/>
        <v>0.6081892307</v>
      </c>
      <c r="X86" s="26">
        <f t="shared" si="15"/>
        <v>0.1632558319</v>
      </c>
      <c r="Y86" s="26">
        <f t="shared" si="16"/>
        <v>0.5797818569</v>
      </c>
      <c r="Z86" s="26">
        <f t="shared" si="17"/>
        <v>0.5797818569</v>
      </c>
      <c r="AA86" s="26"/>
      <c r="AB86" s="26"/>
      <c r="AC86" s="26">
        <f>(AT86)*(AL86*'model - coho'!$H$3*0.5)</f>
        <v>-0.005160778005</v>
      </c>
      <c r="AD86" s="26">
        <f>(AU86)*(AM86*'model - coho'!$H$4*0.5)</f>
        <v>0.03208469486</v>
      </c>
      <c r="AE86" s="26">
        <f>(AV86)*(AN86*'model - coho'!$H$5*0.5)</f>
        <v>0.01128050684</v>
      </c>
      <c r="AF86" s="26">
        <f>(AW86)*(AO86*'model - coho'!$H$6*0.5)</f>
        <v>0.008189230733</v>
      </c>
      <c r="AG86" s="26">
        <f>(AX86)*(AP86*'model - coho'!$H$7*0.5)</f>
        <v>-0.03674416811</v>
      </c>
      <c r="AH86" s="26">
        <f>(AY86)*(AQ86*'model - coho'!$H$8*0.5)</f>
        <v>-0.02021814312</v>
      </c>
      <c r="AI86" s="26">
        <f>(AZ86)*(AR86*'model - coho'!$H$9*0.5)</f>
        <v>0</v>
      </c>
      <c r="AL86" s="5">
        <f t="shared" ref="AL86:AQ86" si="232">RAND()</f>
        <v>0.2064311202</v>
      </c>
      <c r="AM86" s="5">
        <f t="shared" si="232"/>
        <v>0.8021173716</v>
      </c>
      <c r="AN86" s="5">
        <f t="shared" si="232"/>
        <v>0.5640253422</v>
      </c>
      <c r="AO86" s="5">
        <f t="shared" si="232"/>
        <v>0.2729743578</v>
      </c>
      <c r="AP86" s="5">
        <f t="shared" si="232"/>
        <v>0.7348833621</v>
      </c>
      <c r="AQ86" s="5">
        <f t="shared" si="232"/>
        <v>0.673938104</v>
      </c>
      <c r="AT86" s="5">
        <f t="shared" ref="AT86:AY86" si="233">if(RAND()&lt;0.5,-1,1)</f>
        <v>-1</v>
      </c>
      <c r="AU86" s="5">
        <f t="shared" si="233"/>
        <v>1</v>
      </c>
      <c r="AV86" s="5">
        <f t="shared" si="233"/>
        <v>1</v>
      </c>
      <c r="AW86" s="5">
        <f t="shared" si="233"/>
        <v>1</v>
      </c>
      <c r="AX86" s="5">
        <f t="shared" si="233"/>
        <v>-1</v>
      </c>
      <c r="AY86" s="5">
        <f t="shared" si="233"/>
        <v>-1</v>
      </c>
    </row>
    <row r="87">
      <c r="A87" s="3">
        <v>72.0</v>
      </c>
      <c r="B87" s="25">
        <f>Q87*'model - coho'!$G$9</f>
        <v>167.1989705</v>
      </c>
      <c r="C87" s="23">
        <f>O87*'model - coho'!$G$9*0.5</f>
        <v>61.56879812</v>
      </c>
      <c r="D87" s="23">
        <f>P87*'model - coho'!$G$9*0.5</f>
        <v>22.03068713</v>
      </c>
      <c r="E87" s="25">
        <f>C87*'model - coho'!$C$2</f>
        <v>153921.9953</v>
      </c>
      <c r="F87" s="25">
        <f>D87*'model - coho'!$C$3</f>
        <v>99138.0921</v>
      </c>
      <c r="G87" s="10"/>
      <c r="H87" s="10">
        <f>C87*'model - coho'!$C$2+D87*'model - coho'!$C$3</f>
        <v>253060.0874</v>
      </c>
      <c r="I87" s="10">
        <f t="shared" ref="I87:K87" si="234">H87*T87</f>
        <v>19281.63305</v>
      </c>
      <c r="J87" s="10">
        <f t="shared" si="234"/>
        <v>15479.82287</v>
      </c>
      <c r="K87" s="10">
        <f t="shared" si="234"/>
        <v>6353.513824</v>
      </c>
      <c r="L87" s="10">
        <f t="shared" si="21"/>
        <v>6327.943981</v>
      </c>
      <c r="M87" s="10">
        <f t="shared" si="25"/>
        <v>1344.400096</v>
      </c>
      <c r="N87" s="10">
        <f>M86*Y86*'model - coho'!$C$6</f>
        <v>273.6391027</v>
      </c>
      <c r="O87" s="10">
        <f>M86*Y86*'model - coho'!$C$5</f>
        <v>410.4586541</v>
      </c>
      <c r="P87" s="10">
        <f t="shared" si="29"/>
        <v>146.8712476</v>
      </c>
      <c r="Q87" s="10">
        <f t="shared" si="30"/>
        <v>557.3299017</v>
      </c>
      <c r="R87" s="10">
        <f>Q87*'model - coho'!$C$8</f>
        <v>222.9319607</v>
      </c>
      <c r="T87" s="26">
        <f t="shared" si="11"/>
        <v>0.07619389232</v>
      </c>
      <c r="U87" s="26">
        <f t="shared" si="12"/>
        <v>0.8028273763</v>
      </c>
      <c r="V87" s="26">
        <f t="shared" si="13"/>
        <v>0.4104384059</v>
      </c>
      <c r="W87" s="26">
        <f t="shared" si="14"/>
        <v>0.6213864066</v>
      </c>
      <c r="X87" s="26">
        <f t="shared" si="15"/>
        <v>0.1553013828</v>
      </c>
      <c r="Y87" s="26">
        <f t="shared" si="16"/>
        <v>0.5925767755</v>
      </c>
      <c r="Z87" s="26">
        <f t="shared" si="17"/>
        <v>0.5925767755</v>
      </c>
      <c r="AA87" s="26"/>
      <c r="AB87" s="26"/>
      <c r="AC87" s="26">
        <f>(AT87)*(AL87*'model - coho'!$H$3*0.5)</f>
        <v>-0.02380610768</v>
      </c>
      <c r="AD87" s="26">
        <f>(AU87)*(AM87*'model - coho'!$H$4*0.5)</f>
        <v>0.002827376343</v>
      </c>
      <c r="AE87" s="26">
        <f>(AV87)*(AN87*'model - coho'!$H$5*0.5)</f>
        <v>0.01043840592</v>
      </c>
      <c r="AF87" s="26">
        <f>(AW87)*(AO87*'model - coho'!$H$6*0.5)</f>
        <v>0.02138640663</v>
      </c>
      <c r="AG87" s="26">
        <f>(AX87)*(AP87*'model - coho'!$H$7*0.5)</f>
        <v>-0.04469861721</v>
      </c>
      <c r="AH87" s="26">
        <f>(AY87)*(AQ87*'model - coho'!$H$8*0.5)</f>
        <v>-0.007423224543</v>
      </c>
      <c r="AI87" s="26">
        <f>(AZ87)*(AR87*'model - coho'!$H$9*0.5)</f>
        <v>0</v>
      </c>
      <c r="AL87" s="5">
        <f t="shared" ref="AL87:AQ87" si="235">RAND()</f>
        <v>0.9522443073</v>
      </c>
      <c r="AM87" s="5">
        <f t="shared" si="235"/>
        <v>0.07068440857</v>
      </c>
      <c r="AN87" s="5">
        <f t="shared" si="235"/>
        <v>0.5219202959</v>
      </c>
      <c r="AO87" s="5">
        <f t="shared" si="235"/>
        <v>0.7128802209</v>
      </c>
      <c r="AP87" s="5">
        <f t="shared" si="235"/>
        <v>0.8939723442</v>
      </c>
      <c r="AQ87" s="5">
        <f t="shared" si="235"/>
        <v>0.2474408181</v>
      </c>
      <c r="AT87" s="5">
        <f t="shared" ref="AT87:AY87" si="236">if(RAND()&lt;0.5,-1,1)</f>
        <v>-1</v>
      </c>
      <c r="AU87" s="5">
        <f t="shared" si="236"/>
        <v>1</v>
      </c>
      <c r="AV87" s="5">
        <f t="shared" si="236"/>
        <v>1</v>
      </c>
      <c r="AW87" s="5">
        <f t="shared" si="236"/>
        <v>1</v>
      </c>
      <c r="AX87" s="5">
        <f t="shared" si="236"/>
        <v>-1</v>
      </c>
      <c r="AY87" s="5">
        <f t="shared" si="236"/>
        <v>-1</v>
      </c>
    </row>
    <row r="88">
      <c r="A88" s="3">
        <v>73.0</v>
      </c>
      <c r="B88" s="25">
        <f>Q88*'model - coho'!$G$9</f>
        <v>192.0445024</v>
      </c>
      <c r="C88" s="23">
        <f>O88*'model - coho'!$G$9*0.5</f>
        <v>71.69942462</v>
      </c>
      <c r="D88" s="23">
        <f>P88*'model - coho'!$G$9*0.5</f>
        <v>24.32282657</v>
      </c>
      <c r="E88" s="25">
        <f>C88*'model - coho'!$C$2</f>
        <v>179248.5616</v>
      </c>
      <c r="F88" s="25">
        <f>D88*'model - coho'!$C$3</f>
        <v>109452.7196</v>
      </c>
      <c r="G88" s="10"/>
      <c r="H88" s="10">
        <f>C88*'model - coho'!$C$2+D88*'model - coho'!$C$3</f>
        <v>288701.2811</v>
      </c>
      <c r="I88" s="10">
        <f t="shared" ref="I88:K88" si="237">H88*T88</f>
        <v>24471.73253</v>
      </c>
      <c r="J88" s="10">
        <f t="shared" si="237"/>
        <v>19397.93312</v>
      </c>
      <c r="K88" s="10">
        <f t="shared" si="237"/>
        <v>7485.703609</v>
      </c>
      <c r="L88" s="10">
        <f t="shared" si="21"/>
        <v>3947.987124</v>
      </c>
      <c r="M88" s="10">
        <f t="shared" si="25"/>
        <v>982.7384505</v>
      </c>
      <c r="N88" s="10">
        <f>M87*Y87*'model - coho'!$C$6</f>
        <v>318.6641094</v>
      </c>
      <c r="O88" s="10">
        <f>M87*Y87*'model - coho'!$C$5</f>
        <v>477.9961641</v>
      </c>
      <c r="P88" s="10">
        <f t="shared" si="29"/>
        <v>162.1521771</v>
      </c>
      <c r="Q88" s="10">
        <f t="shared" si="30"/>
        <v>640.1483413</v>
      </c>
      <c r="R88" s="10">
        <f>Q88*'model - coho'!$C$8</f>
        <v>256.0593365</v>
      </c>
      <c r="T88" s="26">
        <f t="shared" si="11"/>
        <v>0.08476489067</v>
      </c>
      <c r="U88" s="26">
        <f t="shared" si="12"/>
        <v>0.7926669311</v>
      </c>
      <c r="V88" s="26">
        <f t="shared" si="13"/>
        <v>0.3859021248</v>
      </c>
      <c r="W88" s="26">
        <f t="shared" si="14"/>
        <v>0.6163653633</v>
      </c>
      <c r="X88" s="26">
        <f t="shared" si="15"/>
        <v>0.1536508513</v>
      </c>
      <c r="Y88" s="26">
        <f t="shared" si="16"/>
        <v>0.5744537219</v>
      </c>
      <c r="Z88" s="26">
        <f t="shared" si="17"/>
        <v>0.5744537219</v>
      </c>
      <c r="AA88" s="26"/>
      <c r="AB88" s="26"/>
      <c r="AC88" s="26">
        <f>(AT88)*(AL88*'model - coho'!$H$3*0.5)</f>
        <v>-0.01523510933</v>
      </c>
      <c r="AD88" s="26">
        <f>(AU88)*(AM88*'model - coho'!$H$4*0.5)</f>
        <v>-0.007333068875</v>
      </c>
      <c r="AE88" s="26">
        <f>(AV88)*(AN88*'model - coho'!$H$5*0.5)</f>
        <v>-0.01409787525</v>
      </c>
      <c r="AF88" s="26">
        <f>(AW88)*(AO88*'model - coho'!$H$6*0.5)</f>
        <v>0.01636536327</v>
      </c>
      <c r="AG88" s="26">
        <f>(AX88)*(AP88*'model - coho'!$H$7*0.5)</f>
        <v>-0.04634914872</v>
      </c>
      <c r="AH88" s="26">
        <f>(AY88)*(AQ88*'model - coho'!$H$8*0.5)</f>
        <v>-0.02554627808</v>
      </c>
      <c r="AI88" s="26">
        <f>(AZ88)*(AR88*'model - coho'!$H$9*0.5)</f>
        <v>0</v>
      </c>
      <c r="AL88" s="5">
        <f t="shared" ref="AL88:AQ88" si="238">RAND()</f>
        <v>0.6094043732</v>
      </c>
      <c r="AM88" s="5">
        <f t="shared" si="238"/>
        <v>0.1833267219</v>
      </c>
      <c r="AN88" s="5">
        <f t="shared" si="238"/>
        <v>0.7048937623</v>
      </c>
      <c r="AO88" s="5">
        <f t="shared" si="238"/>
        <v>0.5455121089</v>
      </c>
      <c r="AP88" s="5">
        <f t="shared" si="238"/>
        <v>0.9269829743</v>
      </c>
      <c r="AQ88" s="5">
        <f t="shared" si="238"/>
        <v>0.8515426028</v>
      </c>
      <c r="AT88" s="5">
        <f t="shared" ref="AT88:AY88" si="239">if(RAND()&lt;0.5,-1,1)</f>
        <v>-1</v>
      </c>
      <c r="AU88" s="5">
        <f t="shared" si="239"/>
        <v>-1</v>
      </c>
      <c r="AV88" s="5">
        <f t="shared" si="239"/>
        <v>-1</v>
      </c>
      <c r="AW88" s="5">
        <f t="shared" si="239"/>
        <v>1</v>
      </c>
      <c r="AX88" s="5">
        <f t="shared" si="239"/>
        <v>-1</v>
      </c>
      <c r="AY88" s="5">
        <f t="shared" si="239"/>
        <v>-1</v>
      </c>
    </row>
    <row r="89">
      <c r="A89" s="3">
        <v>74.0</v>
      </c>
      <c r="B89" s="25">
        <f>Q89*'model - coho'!$G$9</f>
        <v>156.534132</v>
      </c>
      <c r="C89" s="23">
        <f>O89*'model - coho'!$G$9*0.5</f>
        <v>50.80839845</v>
      </c>
      <c r="D89" s="23">
        <f>P89*'model - coho'!$G$9*0.5</f>
        <v>27.45866756</v>
      </c>
      <c r="E89" s="25">
        <f>C89*'model - coho'!$C$2</f>
        <v>127020.9961</v>
      </c>
      <c r="F89" s="25">
        <f>D89*'model - coho'!$C$3</f>
        <v>123564.004</v>
      </c>
      <c r="G89" s="10"/>
      <c r="H89" s="10">
        <f>C89*'model - coho'!$C$2+D89*'model - coho'!$C$3</f>
        <v>250585.0001</v>
      </c>
      <c r="I89" s="10">
        <f t="shared" ref="I89:K89" si="240">H89*T89</f>
        <v>26077.13091</v>
      </c>
      <c r="J89" s="10">
        <f t="shared" si="240"/>
        <v>20784.4128</v>
      </c>
      <c r="K89" s="10">
        <f t="shared" si="240"/>
        <v>8637.547128</v>
      </c>
      <c r="L89" s="10">
        <f t="shared" si="21"/>
        <v>4613.928424</v>
      </c>
      <c r="M89" s="10">
        <f t="shared" si="25"/>
        <v>606.6115825</v>
      </c>
      <c r="N89" s="10">
        <f>M88*Y88*'model - coho'!$C$6</f>
        <v>225.8151042</v>
      </c>
      <c r="O89" s="10">
        <f>M88*Y88*'model - coho'!$C$5</f>
        <v>338.7226563</v>
      </c>
      <c r="P89" s="10">
        <f t="shared" si="29"/>
        <v>183.0577837</v>
      </c>
      <c r="Q89" s="10">
        <f t="shared" si="30"/>
        <v>521.78044</v>
      </c>
      <c r="R89" s="10">
        <f>Q89*'model - coho'!$C$8</f>
        <v>208.712176</v>
      </c>
      <c r="T89" s="26">
        <f t="shared" si="11"/>
        <v>0.1040650115</v>
      </c>
      <c r="U89" s="26">
        <f t="shared" si="12"/>
        <v>0.7970360262</v>
      </c>
      <c r="V89" s="26">
        <f t="shared" si="13"/>
        <v>0.4155781167</v>
      </c>
      <c r="W89" s="26">
        <f t="shared" si="14"/>
        <v>0.5778984721</v>
      </c>
      <c r="X89" s="26">
        <f t="shared" si="15"/>
        <v>0.2491797186</v>
      </c>
      <c r="Y89" s="26">
        <f t="shared" si="16"/>
        <v>0.6172791045</v>
      </c>
      <c r="Z89" s="26">
        <f t="shared" si="17"/>
        <v>0.6172791045</v>
      </c>
      <c r="AA89" s="26"/>
      <c r="AB89" s="26"/>
      <c r="AC89" s="26">
        <f>(AT89)*(AL89*'model - coho'!$H$3*0.5)</f>
        <v>0.004065011479</v>
      </c>
      <c r="AD89" s="26">
        <f>(AU89)*(AM89*'model - coho'!$H$4*0.5)</f>
        <v>-0.002963973824</v>
      </c>
      <c r="AE89" s="26">
        <f>(AV89)*(AN89*'model - coho'!$H$5*0.5)</f>
        <v>0.01557811672</v>
      </c>
      <c r="AF89" s="26">
        <f>(AW89)*(AO89*'model - coho'!$H$6*0.5)</f>
        <v>-0.02210152789</v>
      </c>
      <c r="AG89" s="26">
        <f>(AX89)*(AP89*'model - coho'!$H$7*0.5)</f>
        <v>0.04917971865</v>
      </c>
      <c r="AH89" s="26">
        <f>(AY89)*(AQ89*'model - coho'!$H$8*0.5)</f>
        <v>0.01727910446</v>
      </c>
      <c r="AI89" s="26">
        <f>(AZ89)*(AR89*'model - coho'!$H$9*0.5)</f>
        <v>0</v>
      </c>
      <c r="AL89" s="5">
        <f t="shared" ref="AL89:AQ89" si="241">RAND()</f>
        <v>0.1626004592</v>
      </c>
      <c r="AM89" s="5">
        <f t="shared" si="241"/>
        <v>0.07409934561</v>
      </c>
      <c r="AN89" s="5">
        <f t="shared" si="241"/>
        <v>0.778905836</v>
      </c>
      <c r="AO89" s="5">
        <f t="shared" si="241"/>
        <v>0.7367175963</v>
      </c>
      <c r="AP89" s="5">
        <f t="shared" si="241"/>
        <v>0.983594373</v>
      </c>
      <c r="AQ89" s="5">
        <f t="shared" si="241"/>
        <v>0.5759701487</v>
      </c>
      <c r="AT89" s="5">
        <f t="shared" ref="AT89:AY89" si="242">if(RAND()&lt;0.5,-1,1)</f>
        <v>1</v>
      </c>
      <c r="AU89" s="5">
        <f t="shared" si="242"/>
        <v>-1</v>
      </c>
      <c r="AV89" s="5">
        <f t="shared" si="242"/>
        <v>1</v>
      </c>
      <c r="AW89" s="5">
        <f t="shared" si="242"/>
        <v>-1</v>
      </c>
      <c r="AX89" s="5">
        <f t="shared" si="242"/>
        <v>1</v>
      </c>
      <c r="AY89" s="5">
        <f t="shared" si="242"/>
        <v>1</v>
      </c>
    </row>
    <row r="90">
      <c r="A90" s="3">
        <v>75.0</v>
      </c>
      <c r="B90" s="25">
        <f>Q90*'model - coho'!$G$9</f>
        <v>109.2180414</v>
      </c>
      <c r="C90" s="23">
        <f>O90*'model - coho'!$G$9*0.5</f>
        <v>33.7003789</v>
      </c>
      <c r="D90" s="23">
        <f>P90*'model - coho'!$G$9*0.5</f>
        <v>20.9086418</v>
      </c>
      <c r="E90" s="25">
        <f>C90*'model - coho'!$C$2</f>
        <v>84250.94724</v>
      </c>
      <c r="F90" s="25">
        <f>D90*'model - coho'!$C$3</f>
        <v>94088.88809</v>
      </c>
      <c r="G90" s="10"/>
      <c r="H90" s="10">
        <f>C90*'model - coho'!$C$2+D90*'model - coho'!$C$3</f>
        <v>178339.8353</v>
      </c>
      <c r="I90" s="10">
        <f t="shared" ref="I90:K90" si="243">H90*T90</f>
        <v>17311.47169</v>
      </c>
      <c r="J90" s="10">
        <f t="shared" si="243"/>
        <v>14021.4522</v>
      </c>
      <c r="K90" s="10">
        <f t="shared" si="243"/>
        <v>5672.560787</v>
      </c>
      <c r="L90" s="10">
        <f t="shared" si="21"/>
        <v>4991.625288</v>
      </c>
      <c r="M90" s="10">
        <f t="shared" si="25"/>
        <v>1149.697387</v>
      </c>
      <c r="N90" s="10">
        <f>M89*Y89*'model - coho'!$C$6</f>
        <v>149.7794618</v>
      </c>
      <c r="O90" s="10">
        <f>M89*Y89*'model - coho'!$C$5</f>
        <v>224.6691926</v>
      </c>
      <c r="P90" s="10">
        <f t="shared" si="29"/>
        <v>139.3909453</v>
      </c>
      <c r="Q90" s="10">
        <f t="shared" si="30"/>
        <v>364.060138</v>
      </c>
      <c r="R90" s="10">
        <f>Q90*'model - coho'!$C$8</f>
        <v>145.6240552</v>
      </c>
      <c r="T90" s="26">
        <f t="shared" si="11"/>
        <v>0.09707013388</v>
      </c>
      <c r="U90" s="26">
        <f t="shared" si="12"/>
        <v>0.809951485</v>
      </c>
      <c r="V90" s="26">
        <f t="shared" si="13"/>
        <v>0.4045630013</v>
      </c>
      <c r="W90" s="26">
        <f t="shared" si="14"/>
        <v>0.5756459354</v>
      </c>
      <c r="X90" s="26">
        <f t="shared" si="15"/>
        <v>0.2474521446</v>
      </c>
      <c r="Y90" s="26">
        <f t="shared" si="16"/>
        <v>0.5890132803</v>
      </c>
      <c r="Z90" s="26">
        <f t="shared" si="17"/>
        <v>0.5890132803</v>
      </c>
      <c r="AA90" s="26"/>
      <c r="AB90" s="26"/>
      <c r="AC90" s="26">
        <f>(AT90)*(AL90*'model - coho'!$H$3*0.5)</f>
        <v>-0.00292986612</v>
      </c>
      <c r="AD90" s="26">
        <f>(AU90)*(AM90*'model - coho'!$H$4*0.5)</f>
        <v>0.009951485041</v>
      </c>
      <c r="AE90" s="26">
        <f>(AV90)*(AN90*'model - coho'!$H$5*0.5)</f>
        <v>0.004563001325</v>
      </c>
      <c r="AF90" s="26">
        <f>(AW90)*(AO90*'model - coho'!$H$6*0.5)</f>
        <v>-0.02435406459</v>
      </c>
      <c r="AG90" s="26">
        <f>(AX90)*(AP90*'model - coho'!$H$7*0.5)</f>
        <v>0.04745214462</v>
      </c>
      <c r="AH90" s="26">
        <f>(AY90)*(AQ90*'model - coho'!$H$8*0.5)</f>
        <v>-0.01098671969</v>
      </c>
      <c r="AI90" s="26">
        <f>(AZ90)*(AR90*'model - coho'!$H$9*0.5)</f>
        <v>0</v>
      </c>
      <c r="AL90" s="5">
        <f t="shared" ref="AL90:AQ90" si="244">RAND()</f>
        <v>0.1171946448</v>
      </c>
      <c r="AM90" s="5">
        <f t="shared" si="244"/>
        <v>0.248787126</v>
      </c>
      <c r="AN90" s="5">
        <f t="shared" si="244"/>
        <v>0.2281500662</v>
      </c>
      <c r="AO90" s="5">
        <f t="shared" si="244"/>
        <v>0.8118021529</v>
      </c>
      <c r="AP90" s="5">
        <f t="shared" si="244"/>
        <v>0.9490428924</v>
      </c>
      <c r="AQ90" s="5">
        <f t="shared" si="244"/>
        <v>0.3662239898</v>
      </c>
      <c r="AT90" s="5">
        <f t="shared" ref="AT90:AY90" si="245">if(RAND()&lt;0.5,-1,1)</f>
        <v>-1</v>
      </c>
      <c r="AU90" s="5">
        <f t="shared" si="245"/>
        <v>1</v>
      </c>
      <c r="AV90" s="5">
        <f t="shared" si="245"/>
        <v>1</v>
      </c>
      <c r="AW90" s="5">
        <f t="shared" si="245"/>
        <v>-1</v>
      </c>
      <c r="AX90" s="5">
        <f t="shared" si="245"/>
        <v>1</v>
      </c>
      <c r="AY90" s="5">
        <f t="shared" si="245"/>
        <v>-1</v>
      </c>
    </row>
    <row r="91">
      <c r="A91" s="3">
        <v>76.0</v>
      </c>
      <c r="B91" s="25">
        <f>Q91*'model - coho'!$G$9</f>
        <v>148.3602929</v>
      </c>
      <c r="C91" s="23">
        <f>O91*'model - coho'!$G$9*0.5</f>
        <v>60.94683261</v>
      </c>
      <c r="D91" s="23">
        <f>P91*'model - coho'!$G$9*0.5</f>
        <v>13.23331381</v>
      </c>
      <c r="E91" s="25">
        <f>C91*'model - coho'!$C$2</f>
        <v>152367.0815</v>
      </c>
      <c r="F91" s="25">
        <f>D91*'model - coho'!$C$3</f>
        <v>59549.91216</v>
      </c>
      <c r="G91" s="10"/>
      <c r="H91" s="10">
        <f>C91*'model - coho'!$C$2+D91*'model - coho'!$C$3</f>
        <v>211916.9937</v>
      </c>
      <c r="I91" s="10">
        <f t="shared" ref="I91:K91" si="246">H91*T91</f>
        <v>19207.55941</v>
      </c>
      <c r="J91" s="10">
        <f t="shared" si="246"/>
        <v>15003.1778</v>
      </c>
      <c r="K91" s="10">
        <f t="shared" si="246"/>
        <v>5917.226758</v>
      </c>
      <c r="L91" s="10">
        <f t="shared" si="21"/>
        <v>3265.38656</v>
      </c>
      <c r="M91" s="10">
        <f t="shared" si="25"/>
        <v>1235.188383</v>
      </c>
      <c r="N91" s="10">
        <f>M90*Y90*'model - coho'!$C$6</f>
        <v>270.8748116</v>
      </c>
      <c r="O91" s="10">
        <f>M90*Y90*'model - coho'!$C$5</f>
        <v>406.3122174</v>
      </c>
      <c r="P91" s="10">
        <f t="shared" si="29"/>
        <v>88.2220921</v>
      </c>
      <c r="Q91" s="10">
        <f t="shared" si="30"/>
        <v>494.5343095</v>
      </c>
      <c r="R91" s="10">
        <f>Q91*'model - coho'!$C$8</f>
        <v>197.8137238</v>
      </c>
      <c r="T91" s="26">
        <f t="shared" si="11"/>
        <v>0.09063718334</v>
      </c>
      <c r="U91" s="26">
        <f t="shared" si="12"/>
        <v>0.781107973</v>
      </c>
      <c r="V91" s="26">
        <f t="shared" si="13"/>
        <v>0.3943982294</v>
      </c>
      <c r="W91" s="26">
        <f t="shared" si="14"/>
        <v>0.6244577869</v>
      </c>
      <c r="X91" s="26">
        <f t="shared" si="15"/>
        <v>0.2127602862</v>
      </c>
      <c r="Y91" s="26">
        <f t="shared" si="16"/>
        <v>0.5799684048</v>
      </c>
      <c r="Z91" s="26">
        <f t="shared" si="17"/>
        <v>0.5799684048</v>
      </c>
      <c r="AA91" s="26"/>
      <c r="AB91" s="26"/>
      <c r="AC91" s="26">
        <f>(AT91)*(AL91*'model - coho'!$H$3*0.5)</f>
        <v>-0.009362816664</v>
      </c>
      <c r="AD91" s="26">
        <f>(AU91)*(AM91*'model - coho'!$H$4*0.5)</f>
        <v>-0.01889202696</v>
      </c>
      <c r="AE91" s="26">
        <f>(AV91)*(AN91*'model - coho'!$H$5*0.5)</f>
        <v>-0.005601770624</v>
      </c>
      <c r="AF91" s="26">
        <f>(AW91)*(AO91*'model - coho'!$H$6*0.5)</f>
        <v>0.02445778686</v>
      </c>
      <c r="AG91" s="26">
        <f>(AX91)*(AP91*'model - coho'!$H$7*0.5)</f>
        <v>0.0127602862</v>
      </c>
      <c r="AH91" s="26">
        <f>(AY91)*(AQ91*'model - coho'!$H$8*0.5)</f>
        <v>-0.02003159517</v>
      </c>
      <c r="AI91" s="26">
        <f>(AZ91)*(AR91*'model - coho'!$H$9*0.5)</f>
        <v>0</v>
      </c>
      <c r="AL91" s="5">
        <f t="shared" ref="AL91:AQ91" si="247">RAND()</f>
        <v>0.3745126666</v>
      </c>
      <c r="AM91" s="5">
        <f t="shared" si="247"/>
        <v>0.472300674</v>
      </c>
      <c r="AN91" s="5">
        <f t="shared" si="247"/>
        <v>0.2800885312</v>
      </c>
      <c r="AO91" s="5">
        <f t="shared" si="247"/>
        <v>0.8152595621</v>
      </c>
      <c r="AP91" s="5">
        <f t="shared" si="247"/>
        <v>0.2552057239</v>
      </c>
      <c r="AQ91" s="5">
        <f t="shared" si="247"/>
        <v>0.667719839</v>
      </c>
      <c r="AT91" s="5">
        <f t="shared" ref="AT91:AY91" si="248">if(RAND()&lt;0.5,-1,1)</f>
        <v>-1</v>
      </c>
      <c r="AU91" s="5">
        <f t="shared" si="248"/>
        <v>-1</v>
      </c>
      <c r="AV91" s="5">
        <f t="shared" si="248"/>
        <v>-1</v>
      </c>
      <c r="AW91" s="5">
        <f t="shared" si="248"/>
        <v>1</v>
      </c>
      <c r="AX91" s="5">
        <f t="shared" si="248"/>
        <v>1</v>
      </c>
      <c r="AY91" s="5">
        <f t="shared" si="248"/>
        <v>-1</v>
      </c>
    </row>
    <row r="92">
      <c r="A92" s="3">
        <v>77.0</v>
      </c>
      <c r="B92" s="25">
        <f>Q92*'model - coho'!$G$9</f>
        <v>176.0762922</v>
      </c>
      <c r="C92" s="23">
        <f>O92*'model - coho'!$G$9*0.5</f>
        <v>64.47332124</v>
      </c>
      <c r="D92" s="23">
        <f>P92*'model - coho'!$G$9*0.5</f>
        <v>23.56482486</v>
      </c>
      <c r="E92" s="25">
        <f>C92*'model - coho'!$C$2</f>
        <v>161183.3031</v>
      </c>
      <c r="F92" s="25">
        <f>D92*'model - coho'!$C$3</f>
        <v>106041.7119</v>
      </c>
      <c r="G92" s="10"/>
      <c r="H92" s="10">
        <f>C92*'model - coho'!$C$2+D92*'model - coho'!$C$3</f>
        <v>267225.015</v>
      </c>
      <c r="I92" s="10">
        <f t="shared" ref="I92:K92" si="249">H92*T92</f>
        <v>20447.37116</v>
      </c>
      <c r="J92" s="10">
        <f t="shared" si="249"/>
        <v>15704.92058</v>
      </c>
      <c r="K92" s="10">
        <f t="shared" si="249"/>
        <v>6474.812379</v>
      </c>
      <c r="L92" s="10">
        <f t="shared" si="21"/>
        <v>3695.058326</v>
      </c>
      <c r="M92" s="10">
        <f t="shared" si="25"/>
        <v>694.7445791</v>
      </c>
      <c r="N92" s="10">
        <f>M91*Y91*'model - coho'!$C$6</f>
        <v>286.5480944</v>
      </c>
      <c r="O92" s="10">
        <f>M91*Y91*'model - coho'!$C$5</f>
        <v>429.8221416</v>
      </c>
      <c r="P92" s="10">
        <f t="shared" si="29"/>
        <v>157.0988324</v>
      </c>
      <c r="Q92" s="10">
        <f t="shared" si="30"/>
        <v>586.920974</v>
      </c>
      <c r="R92" s="10">
        <f>Q92*'model - coho'!$C$8</f>
        <v>234.7683896</v>
      </c>
      <c r="T92" s="26">
        <f t="shared" si="11"/>
        <v>0.07651742919</v>
      </c>
      <c r="U92" s="26">
        <f t="shared" si="12"/>
        <v>0.7680655113</v>
      </c>
      <c r="V92" s="26">
        <f t="shared" si="13"/>
        <v>0.4122792181</v>
      </c>
      <c r="W92" s="26">
        <f t="shared" si="14"/>
        <v>0.603908414</v>
      </c>
      <c r="X92" s="26">
        <f t="shared" si="15"/>
        <v>0.189961418</v>
      </c>
      <c r="Y92" s="26">
        <f t="shared" si="16"/>
        <v>0.6286018628</v>
      </c>
      <c r="Z92" s="26">
        <f t="shared" si="17"/>
        <v>0.6286018628</v>
      </c>
      <c r="AA92" s="26"/>
      <c r="AB92" s="26"/>
      <c r="AC92" s="26">
        <f>(AT92)*(AL92*'model - coho'!$H$3*0.5)</f>
        <v>-0.02348257081</v>
      </c>
      <c r="AD92" s="26">
        <f>(AU92)*(AM92*'model - coho'!$H$4*0.5)</f>
        <v>-0.03193448874</v>
      </c>
      <c r="AE92" s="26">
        <f>(AV92)*(AN92*'model - coho'!$H$5*0.5)</f>
        <v>0.01227921815</v>
      </c>
      <c r="AF92" s="26">
        <f>(AW92)*(AO92*'model - coho'!$H$6*0.5)</f>
        <v>0.003908414017</v>
      </c>
      <c r="AG92" s="26">
        <f>(AX92)*(AP92*'model - coho'!$H$7*0.5)</f>
        <v>-0.01003858199</v>
      </c>
      <c r="AH92" s="26">
        <f>(AY92)*(AQ92*'model - coho'!$H$8*0.5)</f>
        <v>0.02860186284</v>
      </c>
      <c r="AI92" s="26">
        <f>(AZ92)*(AR92*'model - coho'!$H$9*0.5)</f>
        <v>0</v>
      </c>
      <c r="AL92" s="5">
        <f t="shared" ref="AL92:AQ92" si="250">RAND()</f>
        <v>0.9393028326</v>
      </c>
      <c r="AM92" s="5">
        <f t="shared" si="250"/>
        <v>0.7983622184</v>
      </c>
      <c r="AN92" s="5">
        <f t="shared" si="250"/>
        <v>0.6139609074</v>
      </c>
      <c r="AO92" s="5">
        <f t="shared" si="250"/>
        <v>0.1302804672</v>
      </c>
      <c r="AP92" s="5">
        <f t="shared" si="250"/>
        <v>0.2007716398</v>
      </c>
      <c r="AQ92" s="5">
        <f t="shared" si="250"/>
        <v>0.9533954279</v>
      </c>
      <c r="AT92" s="5">
        <f t="shared" ref="AT92:AY92" si="251">if(RAND()&lt;0.5,-1,1)</f>
        <v>-1</v>
      </c>
      <c r="AU92" s="5">
        <f t="shared" si="251"/>
        <v>-1</v>
      </c>
      <c r="AV92" s="5">
        <f t="shared" si="251"/>
        <v>1</v>
      </c>
      <c r="AW92" s="5">
        <f t="shared" si="251"/>
        <v>1</v>
      </c>
      <c r="AX92" s="5">
        <f t="shared" si="251"/>
        <v>-1</v>
      </c>
      <c r="AY92" s="5">
        <f t="shared" si="251"/>
        <v>1</v>
      </c>
    </row>
    <row r="93">
      <c r="A93" s="3">
        <v>78.0</v>
      </c>
      <c r="B93" s="25">
        <f>Q93*'model - coho'!$G$9</f>
        <v>132.6465924</v>
      </c>
      <c r="C93" s="23">
        <f>O93*'model - coho'!$G$9*0.5</f>
        <v>39.3045963</v>
      </c>
      <c r="D93" s="23">
        <f>P93*'model - coho'!$G$9*0.5</f>
        <v>27.01869989</v>
      </c>
      <c r="E93" s="25">
        <f>C93*'model - coho'!$C$2</f>
        <v>98261.49074</v>
      </c>
      <c r="F93" s="25">
        <f>D93*'model - coho'!$C$3</f>
        <v>121584.1495</v>
      </c>
      <c r="G93" s="10"/>
      <c r="H93" s="10">
        <f>C93*'model - coho'!$C$2+D93*'model - coho'!$C$3</f>
        <v>219845.6402</v>
      </c>
      <c r="I93" s="10">
        <f t="shared" ref="I93:K93" si="252">H93*T93</f>
        <v>25747.32628</v>
      </c>
      <c r="J93" s="10">
        <f t="shared" si="252"/>
        <v>20257.24019</v>
      </c>
      <c r="K93" s="10">
        <f t="shared" si="252"/>
        <v>8447.092916</v>
      </c>
      <c r="L93" s="10">
        <f t="shared" si="21"/>
        <v>3910.193675</v>
      </c>
      <c r="M93" s="10">
        <f t="shared" si="25"/>
        <v>701.9185192</v>
      </c>
      <c r="N93" s="10">
        <f>M92*Y92*'model - coho'!$C$6</f>
        <v>174.6870947</v>
      </c>
      <c r="O93" s="10">
        <f>M92*Y92*'model - coho'!$C$5</f>
        <v>262.030642</v>
      </c>
      <c r="P93" s="10">
        <f t="shared" si="29"/>
        <v>180.1246659</v>
      </c>
      <c r="Q93" s="10">
        <f t="shared" si="30"/>
        <v>442.1553079</v>
      </c>
      <c r="R93" s="10">
        <f>Q93*'model - coho'!$C$8</f>
        <v>176.8621232</v>
      </c>
      <c r="T93" s="26">
        <f t="shared" si="11"/>
        <v>0.1171154736</v>
      </c>
      <c r="U93" s="26">
        <f t="shared" si="12"/>
        <v>0.7867706328</v>
      </c>
      <c r="V93" s="26">
        <f t="shared" si="13"/>
        <v>0.4169912998</v>
      </c>
      <c r="W93" s="26">
        <f t="shared" si="14"/>
        <v>0.5830217398</v>
      </c>
      <c r="X93" s="26">
        <f t="shared" si="15"/>
        <v>0.1661378917</v>
      </c>
      <c r="Y93" s="26">
        <f t="shared" si="16"/>
        <v>0.5864904366</v>
      </c>
      <c r="Z93" s="26">
        <f t="shared" si="17"/>
        <v>0.5864904366</v>
      </c>
      <c r="AA93" s="26"/>
      <c r="AB93" s="26"/>
      <c r="AC93" s="26">
        <f>(AT93)*(AL93*'model - coho'!$H$3*0.5)</f>
        <v>0.0171154736</v>
      </c>
      <c r="AD93" s="26">
        <f>(AU93)*(AM93*'model - coho'!$H$4*0.5)</f>
        <v>-0.01322936721</v>
      </c>
      <c r="AE93" s="26">
        <f>(AV93)*(AN93*'model - coho'!$H$5*0.5)</f>
        <v>0.01699129982</v>
      </c>
      <c r="AF93" s="26">
        <f>(AW93)*(AO93*'model - coho'!$H$6*0.5)</f>
        <v>-0.01697826019</v>
      </c>
      <c r="AG93" s="26">
        <f>(AX93)*(AP93*'model - coho'!$H$7*0.5)</f>
        <v>-0.03386210831</v>
      </c>
      <c r="AH93" s="26">
        <f>(AY93)*(AQ93*'model - coho'!$H$8*0.5)</f>
        <v>-0.01350956336</v>
      </c>
      <c r="AI93" s="26">
        <f>(AZ93)*(AR93*'model - coho'!$H$9*0.5)</f>
        <v>0</v>
      </c>
      <c r="AL93" s="5">
        <f t="shared" ref="AL93:AQ93" si="253">RAND()</f>
        <v>0.6846189442</v>
      </c>
      <c r="AM93" s="5">
        <f t="shared" si="253"/>
        <v>0.3307341802</v>
      </c>
      <c r="AN93" s="5">
        <f t="shared" si="253"/>
        <v>0.8495649912</v>
      </c>
      <c r="AO93" s="5">
        <f t="shared" si="253"/>
        <v>0.5659420063</v>
      </c>
      <c r="AP93" s="5">
        <f t="shared" si="253"/>
        <v>0.6772421661</v>
      </c>
      <c r="AQ93" s="5">
        <f t="shared" si="253"/>
        <v>0.4503187788</v>
      </c>
      <c r="AT93" s="5">
        <f t="shared" ref="AT93:AY93" si="254">if(RAND()&lt;0.5,-1,1)</f>
        <v>1</v>
      </c>
      <c r="AU93" s="5">
        <f t="shared" si="254"/>
        <v>-1</v>
      </c>
      <c r="AV93" s="5">
        <f t="shared" si="254"/>
        <v>1</v>
      </c>
      <c r="AW93" s="5">
        <f t="shared" si="254"/>
        <v>-1</v>
      </c>
      <c r="AX93" s="5">
        <f t="shared" si="254"/>
        <v>-1</v>
      </c>
      <c r="AY93" s="5">
        <f t="shared" si="254"/>
        <v>-1</v>
      </c>
    </row>
    <row r="94">
      <c r="A94" s="3">
        <v>79.0</v>
      </c>
      <c r="B94" s="25">
        <f>Q94*'model - coho'!$G$9</f>
        <v>104.8360229</v>
      </c>
      <c r="C94" s="23">
        <f>O94*'model - coho'!$G$9*0.5</f>
        <v>37.05016489</v>
      </c>
      <c r="D94" s="23">
        <f>P94*'model - coho'!$G$9*0.5</f>
        <v>15.36784656</v>
      </c>
      <c r="E94" s="25">
        <f>C94*'model - coho'!$C$2</f>
        <v>92625.41223</v>
      </c>
      <c r="F94" s="25">
        <f>D94*'model - coho'!$C$3</f>
        <v>69155.30953</v>
      </c>
      <c r="G94" s="10"/>
      <c r="H94" s="10">
        <f>C94*'model - coho'!$C$2+D94*'model - coho'!$C$3</f>
        <v>161780.7218</v>
      </c>
      <c r="I94" s="10">
        <f t="shared" ref="I94:K94" si="255">H94*T94</f>
        <v>14119.39939</v>
      </c>
      <c r="J94" s="10">
        <f t="shared" si="255"/>
        <v>11759.02739</v>
      </c>
      <c r="K94" s="10">
        <f t="shared" si="255"/>
        <v>4586.997869</v>
      </c>
      <c r="L94" s="10">
        <f t="shared" si="21"/>
        <v>4924.838808</v>
      </c>
      <c r="M94" s="10">
        <f t="shared" si="25"/>
        <v>649.6313333</v>
      </c>
      <c r="N94" s="10">
        <f>M93*Y93*'model - coho'!$C$6</f>
        <v>164.6673995</v>
      </c>
      <c r="O94" s="10">
        <f>M93*Y93*'model - coho'!$C$5</f>
        <v>247.0010993</v>
      </c>
      <c r="P94" s="10">
        <f t="shared" si="29"/>
        <v>102.4523104</v>
      </c>
      <c r="Q94" s="10">
        <f t="shared" si="30"/>
        <v>349.4534097</v>
      </c>
      <c r="R94" s="10">
        <f>Q94*'model - coho'!$C$8</f>
        <v>139.7813639</v>
      </c>
      <c r="T94" s="26">
        <f t="shared" si="11"/>
        <v>0.08727491904</v>
      </c>
      <c r="U94" s="26">
        <f t="shared" si="12"/>
        <v>0.8328277333</v>
      </c>
      <c r="V94" s="26">
        <f t="shared" si="13"/>
        <v>0.3900831009</v>
      </c>
      <c r="W94" s="26">
        <f t="shared" si="14"/>
        <v>0.5938163526</v>
      </c>
      <c r="X94" s="26">
        <f t="shared" si="15"/>
        <v>0.1737731928</v>
      </c>
      <c r="Y94" s="26">
        <f t="shared" si="16"/>
        <v>0.6026712505</v>
      </c>
      <c r="Z94" s="26">
        <f t="shared" si="17"/>
        <v>0.6026712505</v>
      </c>
      <c r="AA94" s="26"/>
      <c r="AB94" s="26"/>
      <c r="AC94" s="26">
        <f>(AT94)*(AL94*'model - coho'!$H$3*0.5)</f>
        <v>-0.01272508096</v>
      </c>
      <c r="AD94" s="26">
        <f>(AU94)*(AM94*'model - coho'!$H$4*0.5)</f>
        <v>0.03282773334</v>
      </c>
      <c r="AE94" s="26">
        <f>(AV94)*(AN94*'model - coho'!$H$5*0.5)</f>
        <v>-0.009916899133</v>
      </c>
      <c r="AF94" s="26">
        <f>(AW94)*(AO94*'model - coho'!$H$6*0.5)</f>
        <v>-0.006183647429</v>
      </c>
      <c r="AG94" s="26">
        <f>(AX94)*(AP94*'model - coho'!$H$7*0.5)</f>
        <v>-0.0262268072</v>
      </c>
      <c r="AH94" s="26">
        <f>(AY94)*(AQ94*'model - coho'!$H$8*0.5)</f>
        <v>0.002671250505</v>
      </c>
      <c r="AI94" s="26">
        <f>(AZ94)*(AR94*'model - coho'!$H$9*0.5)</f>
        <v>0</v>
      </c>
      <c r="AL94" s="5">
        <f t="shared" ref="AL94:AQ94" si="256">RAND()</f>
        <v>0.5090032385</v>
      </c>
      <c r="AM94" s="5">
        <f t="shared" si="256"/>
        <v>0.8206933335</v>
      </c>
      <c r="AN94" s="5">
        <f t="shared" si="256"/>
        <v>0.4958449567</v>
      </c>
      <c r="AO94" s="5">
        <f t="shared" si="256"/>
        <v>0.206121581</v>
      </c>
      <c r="AP94" s="5">
        <f t="shared" si="256"/>
        <v>0.524536144</v>
      </c>
      <c r="AQ94" s="5">
        <f t="shared" si="256"/>
        <v>0.0890416835</v>
      </c>
      <c r="AT94" s="5">
        <f t="shared" ref="AT94:AY94" si="257">if(RAND()&lt;0.5,-1,1)</f>
        <v>-1</v>
      </c>
      <c r="AU94" s="5">
        <f t="shared" si="257"/>
        <v>1</v>
      </c>
      <c r="AV94" s="5">
        <f t="shared" si="257"/>
        <v>-1</v>
      </c>
      <c r="AW94" s="5">
        <f t="shared" si="257"/>
        <v>-1</v>
      </c>
      <c r="AX94" s="5">
        <f t="shared" si="257"/>
        <v>-1</v>
      </c>
      <c r="AY94" s="5">
        <f t="shared" si="257"/>
        <v>1</v>
      </c>
    </row>
    <row r="95">
      <c r="A95" s="3">
        <v>80.0</v>
      </c>
      <c r="B95" s="25">
        <f>Q95*'model - coho'!$G$9</f>
        <v>100.2446353</v>
      </c>
      <c r="C95" s="23">
        <f>O95*'model - coho'!$G$9*0.5</f>
        <v>35.23627152</v>
      </c>
      <c r="D95" s="23">
        <f>P95*'model - coho'!$G$9*0.5</f>
        <v>14.88604614</v>
      </c>
      <c r="E95" s="25">
        <f>C95*'model - coho'!$C$2</f>
        <v>88090.6788</v>
      </c>
      <c r="F95" s="25">
        <f>D95*'model - coho'!$C$3</f>
        <v>66987.20762</v>
      </c>
      <c r="G95" s="10"/>
      <c r="H95" s="10">
        <f>C95*'model - coho'!$C$2+D95*'model - coho'!$C$3</f>
        <v>155077.8864</v>
      </c>
      <c r="I95" s="10">
        <f t="shared" ref="I95:K95" si="258">H95*T95</f>
        <v>14727.61794</v>
      </c>
      <c r="J95" s="10">
        <f t="shared" si="258"/>
        <v>12061.10737</v>
      </c>
      <c r="K95" s="10">
        <f t="shared" si="258"/>
        <v>4611.584214</v>
      </c>
      <c r="L95" s="10">
        <f t="shared" si="21"/>
        <v>2723.834344</v>
      </c>
      <c r="M95" s="10">
        <f t="shared" si="25"/>
        <v>855.8049638</v>
      </c>
      <c r="N95" s="10">
        <f>M94*Y94*'model - coho'!$C$6</f>
        <v>156.6056512</v>
      </c>
      <c r="O95" s="10">
        <f>M94*Y94*'model - coho'!$C$5</f>
        <v>234.9084768</v>
      </c>
      <c r="P95" s="10">
        <f t="shared" si="29"/>
        <v>99.24030759</v>
      </c>
      <c r="Q95" s="10">
        <f t="shared" si="30"/>
        <v>334.1487844</v>
      </c>
      <c r="R95" s="10">
        <f>Q95*'model - coho'!$C$8</f>
        <v>133.6595138</v>
      </c>
      <c r="T95" s="26">
        <f t="shared" si="11"/>
        <v>0.09496916857</v>
      </c>
      <c r="U95" s="26">
        <f t="shared" si="12"/>
        <v>0.8189448845</v>
      </c>
      <c r="V95" s="26">
        <f t="shared" si="13"/>
        <v>0.3823516426</v>
      </c>
      <c r="W95" s="26">
        <f t="shared" si="14"/>
        <v>0.6051826077</v>
      </c>
      <c r="X95" s="26">
        <f t="shared" si="15"/>
        <v>0.1941514484</v>
      </c>
      <c r="Y95" s="26">
        <f t="shared" si="16"/>
        <v>0.6200523557</v>
      </c>
      <c r="Z95" s="26">
        <f t="shared" si="17"/>
        <v>0.6200523557</v>
      </c>
      <c r="AA95" s="26"/>
      <c r="AB95" s="26"/>
      <c r="AC95" s="26">
        <f>(AT95)*(AL95*'model - coho'!$H$3*0.5)</f>
        <v>-0.005030831429</v>
      </c>
      <c r="AD95" s="26">
        <f>(AU95)*(AM95*'model - coho'!$H$4*0.5)</f>
        <v>0.01894488448</v>
      </c>
      <c r="AE95" s="26">
        <f>(AV95)*(AN95*'model - coho'!$H$5*0.5)</f>
        <v>-0.01764835741</v>
      </c>
      <c r="AF95" s="26">
        <f>(AW95)*(AO95*'model - coho'!$H$6*0.5)</f>
        <v>0.00518260768</v>
      </c>
      <c r="AG95" s="26">
        <f>(AX95)*(AP95*'model - coho'!$H$7*0.5)</f>
        <v>-0.005848551628</v>
      </c>
      <c r="AH95" s="26">
        <f>(AY95)*(AQ95*'model - coho'!$H$8*0.5)</f>
        <v>0.02005235569</v>
      </c>
      <c r="AI95" s="26">
        <f>(AZ95)*(AR95*'model - coho'!$H$9*0.5)</f>
        <v>0</v>
      </c>
      <c r="AL95" s="5">
        <f t="shared" ref="AL95:AQ95" si="259">RAND()</f>
        <v>0.2012332571</v>
      </c>
      <c r="AM95" s="5">
        <f t="shared" si="259"/>
        <v>0.4736221119</v>
      </c>
      <c r="AN95" s="5">
        <f t="shared" si="259"/>
        <v>0.8824178704</v>
      </c>
      <c r="AO95" s="5">
        <f t="shared" si="259"/>
        <v>0.1727535893</v>
      </c>
      <c r="AP95" s="5">
        <f t="shared" si="259"/>
        <v>0.1169710326</v>
      </c>
      <c r="AQ95" s="5">
        <f t="shared" si="259"/>
        <v>0.6684118562</v>
      </c>
      <c r="AT95" s="5">
        <f t="shared" ref="AT95:AY95" si="260">if(RAND()&lt;0.5,-1,1)</f>
        <v>-1</v>
      </c>
      <c r="AU95" s="5">
        <f t="shared" si="260"/>
        <v>1</v>
      </c>
      <c r="AV95" s="5">
        <f t="shared" si="260"/>
        <v>-1</v>
      </c>
      <c r="AW95" s="5">
        <f t="shared" si="260"/>
        <v>1</v>
      </c>
      <c r="AX95" s="5">
        <f t="shared" si="260"/>
        <v>-1</v>
      </c>
      <c r="AY95" s="5">
        <f t="shared" si="260"/>
        <v>1</v>
      </c>
    </row>
    <row r="96">
      <c r="A96" s="3">
        <v>81.0</v>
      </c>
      <c r="B96" s="25">
        <f>Q96*'model - coho'!$G$9</f>
        <v>124.64701</v>
      </c>
      <c r="C96" s="23">
        <f>O96*'model - coho'!$G$9*0.5</f>
        <v>47.75794954</v>
      </c>
      <c r="D96" s="23">
        <f>P96*'model - coho'!$G$9*0.5</f>
        <v>14.56555544</v>
      </c>
      <c r="E96" s="25">
        <f>C96*'model - coho'!$C$2</f>
        <v>119394.8739</v>
      </c>
      <c r="F96" s="25">
        <f>D96*'model - coho'!$C$3</f>
        <v>65544.99948</v>
      </c>
      <c r="G96" s="10"/>
      <c r="H96" s="10">
        <f>C96*'model - coho'!$C$2+D96*'model - coho'!$C$3</f>
        <v>184939.8733</v>
      </c>
      <c r="I96" s="10">
        <f t="shared" ref="I96:K96" si="261">H96*T96</f>
        <v>15463.24367</v>
      </c>
      <c r="J96" s="10">
        <f t="shared" si="261"/>
        <v>12153.33687</v>
      </c>
      <c r="K96" s="10">
        <f t="shared" si="261"/>
        <v>4650.069239</v>
      </c>
      <c r="L96" s="10">
        <f t="shared" si="21"/>
        <v>2790.85056</v>
      </c>
      <c r="M96" s="10">
        <f t="shared" si="25"/>
        <v>528.836383</v>
      </c>
      <c r="N96" s="10">
        <f>M95*Y95*'model - coho'!$C$6</f>
        <v>212.2575535</v>
      </c>
      <c r="O96" s="10">
        <f>M95*Y95*'model - coho'!$C$5</f>
        <v>318.3863303</v>
      </c>
      <c r="P96" s="10">
        <f t="shared" si="29"/>
        <v>97.10370294</v>
      </c>
      <c r="Q96" s="10">
        <f t="shared" si="30"/>
        <v>415.4900332</v>
      </c>
      <c r="R96" s="10">
        <f>Q96*'model - coho'!$C$8</f>
        <v>166.1960133</v>
      </c>
      <c r="T96" s="26">
        <f t="shared" si="11"/>
        <v>0.08361227564</v>
      </c>
      <c r="U96" s="26">
        <f t="shared" si="12"/>
        <v>0.7859500327</v>
      </c>
      <c r="V96" s="26">
        <f t="shared" si="13"/>
        <v>0.3826166666</v>
      </c>
      <c r="W96" s="26">
        <f t="shared" si="14"/>
        <v>0.6121186829</v>
      </c>
      <c r="X96" s="26">
        <f t="shared" si="15"/>
        <v>0.1959647875</v>
      </c>
      <c r="Y96" s="26">
        <f t="shared" si="16"/>
        <v>0.6262600131</v>
      </c>
      <c r="Z96" s="26">
        <f t="shared" si="17"/>
        <v>0.6262600131</v>
      </c>
      <c r="AA96" s="26"/>
      <c r="AB96" s="26"/>
      <c r="AC96" s="26">
        <f>(AT96)*(AL96*'model - coho'!$H$3*0.5)</f>
        <v>-0.01638772436</v>
      </c>
      <c r="AD96" s="26">
        <f>(AU96)*(AM96*'model - coho'!$H$4*0.5)</f>
        <v>-0.01404996728</v>
      </c>
      <c r="AE96" s="26">
        <f>(AV96)*(AN96*'model - coho'!$H$5*0.5)</f>
        <v>-0.01738333343</v>
      </c>
      <c r="AF96" s="26">
        <f>(AW96)*(AO96*'model - coho'!$H$6*0.5)</f>
        <v>0.01211868288</v>
      </c>
      <c r="AG96" s="26">
        <f>(AX96)*(AP96*'model - coho'!$H$7*0.5)</f>
        <v>-0.004035212507</v>
      </c>
      <c r="AH96" s="26">
        <f>(AY96)*(AQ96*'model - coho'!$H$8*0.5)</f>
        <v>0.02626001308</v>
      </c>
      <c r="AI96" s="26">
        <f>(AZ96)*(AR96*'model - coho'!$H$9*0.5)</f>
        <v>0</v>
      </c>
      <c r="AL96" s="5">
        <f t="shared" ref="AL96:AQ96" si="262">RAND()</f>
        <v>0.6555089742</v>
      </c>
      <c r="AM96" s="5">
        <f t="shared" si="262"/>
        <v>0.351249182</v>
      </c>
      <c r="AN96" s="5">
        <f t="shared" si="262"/>
        <v>0.8691666717</v>
      </c>
      <c r="AO96" s="5">
        <f t="shared" si="262"/>
        <v>0.403956096</v>
      </c>
      <c r="AP96" s="5">
        <f t="shared" si="262"/>
        <v>0.08070425014</v>
      </c>
      <c r="AQ96" s="5">
        <f t="shared" si="262"/>
        <v>0.8753337692</v>
      </c>
      <c r="AT96" s="5">
        <f t="shared" ref="AT96:AY96" si="263">if(RAND()&lt;0.5,-1,1)</f>
        <v>-1</v>
      </c>
      <c r="AU96" s="5">
        <f t="shared" si="263"/>
        <v>-1</v>
      </c>
      <c r="AV96" s="5">
        <f t="shared" si="263"/>
        <v>-1</v>
      </c>
      <c r="AW96" s="5">
        <f t="shared" si="263"/>
        <v>1</v>
      </c>
      <c r="AX96" s="5">
        <f t="shared" si="263"/>
        <v>-1</v>
      </c>
      <c r="AY96" s="5">
        <f t="shared" si="263"/>
        <v>1</v>
      </c>
    </row>
    <row r="97">
      <c r="A97" s="3">
        <v>82.0</v>
      </c>
      <c r="B97" s="25">
        <f>Q97*'model - coho'!$G$9</f>
        <v>99.49255989</v>
      </c>
      <c r="C97" s="23">
        <f>O97*'model - coho'!$G$9*0.5</f>
        <v>29.80701721</v>
      </c>
      <c r="D97" s="23">
        <f>P97*'model - coho'!$G$9*0.5</f>
        <v>19.93926274</v>
      </c>
      <c r="E97" s="25">
        <f>C97*'model - coho'!$C$2</f>
        <v>74517.54302</v>
      </c>
      <c r="F97" s="25">
        <f>D97*'model - coho'!$C$3</f>
        <v>89726.68231</v>
      </c>
      <c r="G97" s="10"/>
      <c r="H97" s="10">
        <f>C97*'model - coho'!$C$2+D97*'model - coho'!$C$3</f>
        <v>164244.2253</v>
      </c>
      <c r="I97" s="10">
        <f t="shared" ref="I97:K97" si="264">H97*T97</f>
        <v>14323.13981</v>
      </c>
      <c r="J97" s="10">
        <f t="shared" si="264"/>
        <v>11604.55607</v>
      </c>
      <c r="K97" s="10">
        <f t="shared" si="264"/>
        <v>4838.251337</v>
      </c>
      <c r="L97" s="10">
        <f t="shared" si="21"/>
        <v>2846.394258</v>
      </c>
      <c r="M97" s="10">
        <f t="shared" si="25"/>
        <v>546.908437</v>
      </c>
      <c r="N97" s="10">
        <f>M96*Y96*'model - coho'!$C$6</f>
        <v>132.475632</v>
      </c>
      <c r="O97" s="10">
        <f>M96*Y96*'model - coho'!$C$5</f>
        <v>198.7134481</v>
      </c>
      <c r="P97" s="10">
        <f t="shared" si="29"/>
        <v>132.9284182</v>
      </c>
      <c r="Q97" s="10">
        <f t="shared" si="30"/>
        <v>331.6418663</v>
      </c>
      <c r="R97" s="10">
        <f>Q97*'model - coho'!$C$8</f>
        <v>132.6567465</v>
      </c>
      <c r="T97" s="26">
        <f t="shared" si="11"/>
        <v>0.08720635252</v>
      </c>
      <c r="U97" s="26">
        <f t="shared" si="12"/>
        <v>0.8101963832</v>
      </c>
      <c r="V97" s="26">
        <f t="shared" si="13"/>
        <v>0.4169268783</v>
      </c>
      <c r="W97" s="26">
        <f t="shared" si="14"/>
        <v>0.5905401863</v>
      </c>
      <c r="X97" s="26">
        <f t="shared" si="15"/>
        <v>0.164378614</v>
      </c>
      <c r="Y97" s="26">
        <f t="shared" si="16"/>
        <v>0.6165779877</v>
      </c>
      <c r="Z97" s="26">
        <f t="shared" si="17"/>
        <v>0.6165779877</v>
      </c>
      <c r="AA97" s="26"/>
      <c r="AB97" s="26"/>
      <c r="AC97" s="26">
        <f>(AT97)*(AL97*'model - coho'!$H$3*0.5)</f>
        <v>-0.01279364748</v>
      </c>
      <c r="AD97" s="26">
        <f>(AU97)*(AM97*'model - coho'!$H$4*0.5)</f>
        <v>0.01019638321</v>
      </c>
      <c r="AE97" s="26">
        <f>(AV97)*(AN97*'model - coho'!$H$5*0.5)</f>
        <v>0.01692687827</v>
      </c>
      <c r="AF97" s="26">
        <f>(AW97)*(AO97*'model - coho'!$H$6*0.5)</f>
        <v>-0.009459813744</v>
      </c>
      <c r="AG97" s="26">
        <f>(AX97)*(AP97*'model - coho'!$H$7*0.5)</f>
        <v>-0.03562138598</v>
      </c>
      <c r="AH97" s="26">
        <f>(AY97)*(AQ97*'model - coho'!$H$8*0.5)</f>
        <v>0.01657798768</v>
      </c>
      <c r="AI97" s="26">
        <f>(AZ97)*(AR97*'model - coho'!$H$9*0.5)</f>
        <v>0</v>
      </c>
      <c r="AL97" s="5">
        <f t="shared" ref="AL97:AQ97" si="265">RAND()</f>
        <v>0.5117458992</v>
      </c>
      <c r="AM97" s="5">
        <f t="shared" si="265"/>
        <v>0.2549095803</v>
      </c>
      <c r="AN97" s="5">
        <f t="shared" si="265"/>
        <v>0.8463439135</v>
      </c>
      <c r="AO97" s="5">
        <f t="shared" si="265"/>
        <v>0.3153271248</v>
      </c>
      <c r="AP97" s="5">
        <f t="shared" si="265"/>
        <v>0.7124277196</v>
      </c>
      <c r="AQ97" s="5">
        <f t="shared" si="265"/>
        <v>0.5525995892</v>
      </c>
      <c r="AT97" s="5">
        <f t="shared" ref="AT97:AY97" si="266">if(RAND()&lt;0.5,-1,1)</f>
        <v>-1</v>
      </c>
      <c r="AU97" s="5">
        <f t="shared" si="266"/>
        <v>1</v>
      </c>
      <c r="AV97" s="5">
        <f t="shared" si="266"/>
        <v>1</v>
      </c>
      <c r="AW97" s="5">
        <f t="shared" si="266"/>
        <v>-1</v>
      </c>
      <c r="AX97" s="5">
        <f t="shared" si="266"/>
        <v>-1</v>
      </c>
      <c r="AY97" s="5">
        <f t="shared" si="266"/>
        <v>1</v>
      </c>
    </row>
    <row r="98">
      <c r="A98" s="3">
        <v>83.0</v>
      </c>
      <c r="B98" s="25">
        <f>Q98*'model - coho'!$G$9</f>
        <v>85.20257422</v>
      </c>
      <c r="C98" s="23">
        <f>O98*'model - coho'!$G$9*0.5</f>
        <v>30.34905332</v>
      </c>
      <c r="D98" s="23">
        <f>P98*'model - coho'!$G$9*0.5</f>
        <v>12.25223379</v>
      </c>
      <c r="E98" s="25">
        <f>C98*'model - coho'!$C$2</f>
        <v>75872.63329</v>
      </c>
      <c r="F98" s="25">
        <f>D98*'model - coho'!$C$3</f>
        <v>55135.05207</v>
      </c>
      <c r="G98" s="10"/>
      <c r="H98" s="10">
        <f>C98*'model - coho'!$C$2+D98*'model - coho'!$C$3</f>
        <v>131007.6854</v>
      </c>
      <c r="I98" s="10">
        <f t="shared" ref="I98:K98" si="267">H98*T98</f>
        <v>12750.6352</v>
      </c>
      <c r="J98" s="10">
        <f t="shared" si="267"/>
        <v>10087.06179</v>
      </c>
      <c r="K98" s="10">
        <f t="shared" si="267"/>
        <v>4192.101674</v>
      </c>
      <c r="L98" s="10">
        <f t="shared" si="21"/>
        <v>2857.181846</v>
      </c>
      <c r="M98" s="10">
        <f t="shared" si="25"/>
        <v>467.8863431</v>
      </c>
      <c r="N98" s="10">
        <f>M97*Y97*'model - coho'!$C$6</f>
        <v>134.8846814</v>
      </c>
      <c r="O98" s="10">
        <f>M97*Y97*'model - coho'!$C$5</f>
        <v>202.3270221</v>
      </c>
      <c r="P98" s="10">
        <f t="shared" si="29"/>
        <v>81.68155862</v>
      </c>
      <c r="Q98" s="10">
        <f t="shared" si="30"/>
        <v>284.0085807</v>
      </c>
      <c r="R98" s="10">
        <f>Q98*'model - coho'!$C$8</f>
        <v>113.6034323</v>
      </c>
      <c r="T98" s="26">
        <f t="shared" si="11"/>
        <v>0.09732738321</v>
      </c>
      <c r="U98" s="26">
        <f t="shared" si="12"/>
        <v>0.7911026893</v>
      </c>
      <c r="V98" s="26">
        <f t="shared" si="13"/>
        <v>0.4155919494</v>
      </c>
      <c r="W98" s="26">
        <f t="shared" si="14"/>
        <v>0.6201870749</v>
      </c>
      <c r="X98" s="26">
        <f t="shared" si="15"/>
        <v>0.1561530902</v>
      </c>
      <c r="Y98" s="26">
        <f t="shared" si="16"/>
        <v>0.6264063571</v>
      </c>
      <c r="Z98" s="26">
        <f t="shared" si="17"/>
        <v>0.6264063571</v>
      </c>
      <c r="AA98" s="26"/>
      <c r="AB98" s="26"/>
      <c r="AC98" s="26">
        <f>(AT98)*(AL98*'model - coho'!$H$3*0.5)</f>
        <v>-0.002672616794</v>
      </c>
      <c r="AD98" s="26">
        <f>(AU98)*(AM98*'model - coho'!$H$4*0.5)</f>
        <v>-0.00889731074</v>
      </c>
      <c r="AE98" s="26">
        <f>(AV98)*(AN98*'model - coho'!$H$5*0.5)</f>
        <v>0.01559194939</v>
      </c>
      <c r="AF98" s="26">
        <f>(AW98)*(AO98*'model - coho'!$H$6*0.5)</f>
        <v>0.02018707491</v>
      </c>
      <c r="AG98" s="26">
        <f>(AX98)*(AP98*'model - coho'!$H$7*0.5)</f>
        <v>-0.04384690984</v>
      </c>
      <c r="AH98" s="26">
        <f>(AY98)*(AQ98*'model - coho'!$H$8*0.5)</f>
        <v>0.02640635714</v>
      </c>
      <c r="AI98" s="26">
        <f>(AZ98)*(AR98*'model - coho'!$H$9*0.5)</f>
        <v>0</v>
      </c>
      <c r="AL98" s="5">
        <f t="shared" ref="AL98:AQ98" si="268">RAND()</f>
        <v>0.1069046717</v>
      </c>
      <c r="AM98" s="5">
        <f t="shared" si="268"/>
        <v>0.2224327685</v>
      </c>
      <c r="AN98" s="5">
        <f t="shared" si="268"/>
        <v>0.7795974693</v>
      </c>
      <c r="AO98" s="5">
        <f t="shared" si="268"/>
        <v>0.6729024969</v>
      </c>
      <c r="AP98" s="5">
        <f t="shared" si="268"/>
        <v>0.8769381968</v>
      </c>
      <c r="AQ98" s="5">
        <f t="shared" si="268"/>
        <v>0.8802119048</v>
      </c>
      <c r="AT98" s="5">
        <f t="shared" ref="AT98:AY98" si="269">if(RAND()&lt;0.5,-1,1)</f>
        <v>-1</v>
      </c>
      <c r="AU98" s="5">
        <f t="shared" si="269"/>
        <v>-1</v>
      </c>
      <c r="AV98" s="5">
        <f t="shared" si="269"/>
        <v>1</v>
      </c>
      <c r="AW98" s="5">
        <f t="shared" si="269"/>
        <v>1</v>
      </c>
      <c r="AX98" s="5">
        <f t="shared" si="269"/>
        <v>-1</v>
      </c>
      <c r="AY98" s="5">
        <f t="shared" si="269"/>
        <v>1</v>
      </c>
    </row>
    <row r="99">
      <c r="A99" s="3">
        <v>84.0</v>
      </c>
      <c r="B99" s="25">
        <f>Q99*'model - coho'!$G$9</f>
        <v>78.10344293</v>
      </c>
      <c r="C99" s="23">
        <f>O99*'model - coho'!$G$9*0.5</f>
        <v>26.37782818</v>
      </c>
      <c r="D99" s="23">
        <f>P99*'model - coho'!$G$9*0.5</f>
        <v>12.67389329</v>
      </c>
      <c r="E99" s="25">
        <f>C99*'model - coho'!$C$2</f>
        <v>65944.57044</v>
      </c>
      <c r="F99" s="25">
        <f>D99*'model - coho'!$C$3</f>
        <v>57032.51979</v>
      </c>
      <c r="G99" s="10"/>
      <c r="H99" s="10">
        <f>C99*'model - coho'!$C$2+D99*'model - coho'!$C$3</f>
        <v>122977.0902</v>
      </c>
      <c r="I99" s="10">
        <f t="shared" ref="I99:K99" si="270">H99*T99</f>
        <v>13799.86941</v>
      </c>
      <c r="J99" s="10">
        <f t="shared" si="270"/>
        <v>11180.86764</v>
      </c>
      <c r="K99" s="10">
        <f t="shared" si="270"/>
        <v>4525.818858</v>
      </c>
      <c r="L99" s="10">
        <f t="shared" si="21"/>
        <v>2599.887275</v>
      </c>
      <c r="M99" s="10">
        <f t="shared" si="25"/>
        <v>446.1577744</v>
      </c>
      <c r="N99" s="10">
        <f>M98*Y98*'model - coho'!$C$6</f>
        <v>117.2347919</v>
      </c>
      <c r="O99" s="10">
        <f>M98*Y98*'model - coho'!$C$5</f>
        <v>175.8521878</v>
      </c>
      <c r="P99" s="10">
        <f t="shared" si="29"/>
        <v>84.49262192</v>
      </c>
      <c r="Q99" s="10">
        <f t="shared" si="30"/>
        <v>260.3448098</v>
      </c>
      <c r="R99" s="10">
        <f>Q99*'model - coho'!$C$8</f>
        <v>104.1379239</v>
      </c>
      <c r="T99" s="26">
        <f t="shared" si="11"/>
        <v>0.1122149612</v>
      </c>
      <c r="U99" s="26">
        <f t="shared" si="12"/>
        <v>0.8102154671</v>
      </c>
      <c r="V99" s="26">
        <f t="shared" si="13"/>
        <v>0.4047824375</v>
      </c>
      <c r="W99" s="26">
        <f t="shared" si="14"/>
        <v>0.6152920999</v>
      </c>
      <c r="X99" s="26">
        <f t="shared" si="15"/>
        <v>0.2433525876</v>
      </c>
      <c r="Y99" s="26">
        <f t="shared" si="16"/>
        <v>0.6122295349</v>
      </c>
      <c r="Z99" s="26">
        <f t="shared" si="17"/>
        <v>0.6122295349</v>
      </c>
      <c r="AA99" s="26"/>
      <c r="AB99" s="26"/>
      <c r="AC99" s="26">
        <f>(AT99)*(AL99*'model - coho'!$H$3*0.5)</f>
        <v>0.01221496124</v>
      </c>
      <c r="AD99" s="26">
        <f>(AU99)*(AM99*'model - coho'!$H$4*0.5)</f>
        <v>0.01021546712</v>
      </c>
      <c r="AE99" s="26">
        <f>(AV99)*(AN99*'model - coho'!$H$5*0.5)</f>
        <v>0.004782437519</v>
      </c>
      <c r="AF99" s="26">
        <f>(AW99)*(AO99*'model - coho'!$H$6*0.5)</f>
        <v>0.01529209991</v>
      </c>
      <c r="AG99" s="26">
        <f>(AX99)*(AP99*'model - coho'!$H$7*0.5)</f>
        <v>0.0433525876</v>
      </c>
      <c r="AH99" s="26">
        <f>(AY99)*(AQ99*'model - coho'!$H$8*0.5)</f>
        <v>0.01222953487</v>
      </c>
      <c r="AI99" s="26">
        <f>(AZ99)*(AR99*'model - coho'!$H$9*0.5)</f>
        <v>0</v>
      </c>
      <c r="AL99" s="5">
        <f t="shared" ref="AL99:AQ99" si="271">RAND()</f>
        <v>0.4885984495</v>
      </c>
      <c r="AM99" s="5">
        <f t="shared" si="271"/>
        <v>0.2553866781</v>
      </c>
      <c r="AN99" s="5">
        <f t="shared" si="271"/>
        <v>0.239121876</v>
      </c>
      <c r="AO99" s="5">
        <f t="shared" si="271"/>
        <v>0.5097366638</v>
      </c>
      <c r="AP99" s="5">
        <f t="shared" si="271"/>
        <v>0.867051752</v>
      </c>
      <c r="AQ99" s="5">
        <f t="shared" si="271"/>
        <v>0.4076511623</v>
      </c>
      <c r="AT99" s="5">
        <f t="shared" ref="AT99:AY99" si="272">if(RAND()&lt;0.5,-1,1)</f>
        <v>1</v>
      </c>
      <c r="AU99" s="5">
        <f t="shared" si="272"/>
        <v>1</v>
      </c>
      <c r="AV99" s="5">
        <f t="shared" si="272"/>
        <v>1</v>
      </c>
      <c r="AW99" s="5">
        <f t="shared" si="272"/>
        <v>1</v>
      </c>
      <c r="AX99" s="5">
        <f t="shared" si="272"/>
        <v>1</v>
      </c>
      <c r="AY99" s="5">
        <f t="shared" si="272"/>
        <v>1</v>
      </c>
    </row>
    <row r="100">
      <c r="A100" s="3">
        <v>85.0</v>
      </c>
      <c r="B100" s="25">
        <f>Q100*'model - coho'!$G$9</f>
        <v>70.69955464</v>
      </c>
      <c r="C100" s="23">
        <f>O100*'model - coho'!$G$9*0.5</f>
        <v>24.583587</v>
      </c>
      <c r="D100" s="23">
        <f>P100*'model - coho'!$G$9*0.5</f>
        <v>10.76619032</v>
      </c>
      <c r="E100" s="25">
        <f>C100*'model - coho'!$C$2</f>
        <v>61458.96751</v>
      </c>
      <c r="F100" s="25">
        <f>D100*'model - coho'!$C$3</f>
        <v>48447.85643</v>
      </c>
      <c r="G100" s="10"/>
      <c r="H100" s="10">
        <f>C100*'model - coho'!$C$2+D100*'model - coho'!$C$3</f>
        <v>109906.8239</v>
      </c>
      <c r="I100" s="10">
        <f t="shared" ref="I100:K100" si="273">H100*T100</f>
        <v>13431.45386</v>
      </c>
      <c r="J100" s="10">
        <f t="shared" si="273"/>
        <v>10968.18934</v>
      </c>
      <c r="K100" s="10">
        <f t="shared" si="273"/>
        <v>4185.901807</v>
      </c>
      <c r="L100" s="10">
        <f t="shared" si="21"/>
        <v>2784.700589</v>
      </c>
      <c r="M100" s="10">
        <f t="shared" si="25"/>
        <v>632.6892959</v>
      </c>
      <c r="N100" s="10">
        <f>M99*Y99*'model - coho'!$C$6</f>
        <v>109.2603867</v>
      </c>
      <c r="O100" s="10">
        <f>M99*Y99*'model - coho'!$C$5</f>
        <v>163.89058</v>
      </c>
      <c r="P100" s="10">
        <f t="shared" si="29"/>
        <v>71.77460211</v>
      </c>
      <c r="Q100" s="10">
        <f t="shared" si="30"/>
        <v>235.6651821</v>
      </c>
      <c r="R100" s="10">
        <f>Q100*'model - coho'!$C$8</f>
        <v>94.26607285</v>
      </c>
      <c r="T100" s="26">
        <f t="shared" si="11"/>
        <v>0.1222076426</v>
      </c>
      <c r="U100" s="26">
        <f t="shared" si="12"/>
        <v>0.8166047735</v>
      </c>
      <c r="V100" s="26">
        <f t="shared" si="13"/>
        <v>0.381640185</v>
      </c>
      <c r="W100" s="26">
        <f t="shared" si="14"/>
        <v>0.6153254348</v>
      </c>
      <c r="X100" s="26">
        <f t="shared" si="15"/>
        <v>0.180727856</v>
      </c>
      <c r="Y100" s="26">
        <f t="shared" si="16"/>
        <v>0.6055196651</v>
      </c>
      <c r="Z100" s="26">
        <f t="shared" si="17"/>
        <v>0.6055196651</v>
      </c>
      <c r="AA100" s="26"/>
      <c r="AB100" s="26"/>
      <c r="AC100" s="26">
        <f>(AT100)*(AL100*'model - coho'!$H$3*0.5)</f>
        <v>0.0222076426</v>
      </c>
      <c r="AD100" s="26">
        <f>(AU100)*(AM100*'model - coho'!$H$4*0.5)</f>
        <v>0.01660477346</v>
      </c>
      <c r="AE100" s="26">
        <f>(AV100)*(AN100*'model - coho'!$H$5*0.5)</f>
        <v>-0.01835981502</v>
      </c>
      <c r="AF100" s="26">
        <f>(AW100)*(AO100*'model - coho'!$H$6*0.5)</f>
        <v>0.01532543484</v>
      </c>
      <c r="AG100" s="26">
        <f>(AX100)*(AP100*'model - coho'!$H$7*0.5)</f>
        <v>-0.019272144</v>
      </c>
      <c r="AH100" s="26">
        <f>(AY100)*(AQ100*'model - coho'!$H$8*0.5)</f>
        <v>0.005519665055</v>
      </c>
      <c r="AI100" s="26">
        <f>(AZ100)*(AR100*'model - coho'!$H$9*0.5)</f>
        <v>0</v>
      </c>
      <c r="AL100" s="5">
        <f t="shared" ref="AL100:AQ100" si="274">RAND()</f>
        <v>0.888305704</v>
      </c>
      <c r="AM100" s="5">
        <f t="shared" si="274"/>
        <v>0.4151193365</v>
      </c>
      <c r="AN100" s="5">
        <f t="shared" si="274"/>
        <v>0.9179907511</v>
      </c>
      <c r="AO100" s="5">
        <f t="shared" si="274"/>
        <v>0.5108478281</v>
      </c>
      <c r="AP100" s="5">
        <f t="shared" si="274"/>
        <v>0.3854428799</v>
      </c>
      <c r="AQ100" s="5">
        <f t="shared" si="274"/>
        <v>0.1839888352</v>
      </c>
      <c r="AT100" s="5">
        <f t="shared" ref="AT100:AY100" si="275">if(RAND()&lt;0.5,-1,1)</f>
        <v>1</v>
      </c>
      <c r="AU100" s="5">
        <f t="shared" si="275"/>
        <v>1</v>
      </c>
      <c r="AV100" s="5">
        <f t="shared" si="275"/>
        <v>-1</v>
      </c>
      <c r="AW100" s="5">
        <f t="shared" si="275"/>
        <v>1</v>
      </c>
      <c r="AX100" s="5">
        <f t="shared" si="275"/>
        <v>-1</v>
      </c>
      <c r="AY100" s="5">
        <f t="shared" si="275"/>
        <v>1</v>
      </c>
    </row>
    <row r="101">
      <c r="A101" s="3">
        <v>86.0</v>
      </c>
      <c r="B101" s="25">
        <f>Q101*'model - coho'!$G$9</f>
        <v>88.80683972</v>
      </c>
      <c r="C101" s="23">
        <f>O101*'model - coho'!$G$9*0.5</f>
        <v>34.47952295</v>
      </c>
      <c r="D101" s="23">
        <f>P101*'model - coho'!$G$9*0.5</f>
        <v>9.923896912</v>
      </c>
      <c r="E101" s="25">
        <f>C101*'model - coho'!$C$2</f>
        <v>86198.80737</v>
      </c>
      <c r="F101" s="25">
        <f>D101*'model - coho'!$C$3</f>
        <v>44657.5361</v>
      </c>
      <c r="G101" s="10"/>
      <c r="H101" s="10">
        <f>C101*'model - coho'!$C$2+D101*'model - coho'!$C$3</f>
        <v>130856.3435</v>
      </c>
      <c r="I101" s="10">
        <f t="shared" ref="I101:K101" si="276">H101*T101</f>
        <v>13796.49982</v>
      </c>
      <c r="J101" s="10">
        <f t="shared" si="276"/>
        <v>11526.66088</v>
      </c>
      <c r="K101" s="10">
        <f t="shared" si="276"/>
        <v>4837.412841</v>
      </c>
      <c r="L101" s="10">
        <f t="shared" si="21"/>
        <v>2575.69185</v>
      </c>
      <c r="M101" s="10">
        <f t="shared" si="25"/>
        <v>503.2729671</v>
      </c>
      <c r="N101" s="10">
        <f>M100*Y100*'model - coho'!$C$6</f>
        <v>153.2423242</v>
      </c>
      <c r="O101" s="10">
        <f>M100*Y100*'model - coho'!$C$5</f>
        <v>229.8634863</v>
      </c>
      <c r="P101" s="10">
        <f t="shared" si="29"/>
        <v>66.15931275</v>
      </c>
      <c r="Q101" s="10">
        <f t="shared" si="30"/>
        <v>296.0227991</v>
      </c>
      <c r="R101" s="10">
        <f>Q101*'model - coho'!$C$8</f>
        <v>118.4091196</v>
      </c>
      <c r="T101" s="26">
        <f t="shared" si="11"/>
        <v>0.1054324112</v>
      </c>
      <c r="U101" s="26">
        <f t="shared" si="12"/>
        <v>0.8354771891</v>
      </c>
      <c r="V101" s="26">
        <f t="shared" si="13"/>
        <v>0.4196716542</v>
      </c>
      <c r="W101" s="26">
        <f t="shared" si="14"/>
        <v>0.6192264813</v>
      </c>
      <c r="X101" s="26">
        <f t="shared" si="15"/>
        <v>0.1506067661</v>
      </c>
      <c r="Y101" s="26">
        <f t="shared" si="16"/>
        <v>0.6001068185</v>
      </c>
      <c r="Z101" s="26">
        <f t="shared" si="17"/>
        <v>0.6001068185</v>
      </c>
      <c r="AA101" s="26"/>
      <c r="AB101" s="26"/>
      <c r="AC101" s="26">
        <f>(AT101)*(AL101*'model - coho'!$H$3*0.5)</f>
        <v>0.005432411217</v>
      </c>
      <c r="AD101" s="26">
        <f>(AU101)*(AM101*'model - coho'!$H$4*0.5)</f>
        <v>0.03547718909</v>
      </c>
      <c r="AE101" s="26">
        <f>(AV101)*(AN101*'model - coho'!$H$5*0.5)</f>
        <v>0.01967165422</v>
      </c>
      <c r="AF101" s="26">
        <f>(AW101)*(AO101*'model - coho'!$H$6*0.5)</f>
        <v>0.01922648125</v>
      </c>
      <c r="AG101" s="26">
        <f>(AX101)*(AP101*'model - coho'!$H$7*0.5)</f>
        <v>-0.04939323389</v>
      </c>
      <c r="AH101" s="26">
        <f>(AY101)*(AQ101*'model - coho'!$H$8*0.5)</f>
        <v>0.000106818498</v>
      </c>
      <c r="AI101" s="26">
        <f>(AZ101)*(AR101*'model - coho'!$H$9*0.5)</f>
        <v>0</v>
      </c>
      <c r="AL101" s="5">
        <f t="shared" ref="AL101:AQ101" si="277">RAND()</f>
        <v>0.2172964487</v>
      </c>
      <c r="AM101" s="5">
        <f t="shared" si="277"/>
        <v>0.8869297272</v>
      </c>
      <c r="AN101" s="5">
        <f t="shared" si="277"/>
        <v>0.9835827109</v>
      </c>
      <c r="AO101" s="5">
        <f t="shared" si="277"/>
        <v>0.6408827084</v>
      </c>
      <c r="AP101" s="5">
        <f t="shared" si="277"/>
        <v>0.9878646777</v>
      </c>
      <c r="AQ101" s="5">
        <f t="shared" si="277"/>
        <v>0.003560616602</v>
      </c>
      <c r="AT101" s="5">
        <f t="shared" ref="AT101:AY101" si="278">if(RAND()&lt;0.5,-1,1)</f>
        <v>1</v>
      </c>
      <c r="AU101" s="5">
        <f t="shared" si="278"/>
        <v>1</v>
      </c>
      <c r="AV101" s="5">
        <f t="shared" si="278"/>
        <v>1</v>
      </c>
      <c r="AW101" s="5">
        <f t="shared" si="278"/>
        <v>1</v>
      </c>
      <c r="AX101" s="5">
        <f t="shared" si="278"/>
        <v>-1</v>
      </c>
      <c r="AY101" s="5">
        <f t="shared" si="278"/>
        <v>1</v>
      </c>
    </row>
    <row r="102">
      <c r="A102" s="3">
        <v>87.0</v>
      </c>
      <c r="B102" s="25">
        <f>Q102*'model - coho'!$G$9</f>
        <v>81.95168613</v>
      </c>
      <c r="C102" s="23">
        <f>O102*'model - coho'!$G$9*0.5</f>
        <v>27.18157852</v>
      </c>
      <c r="D102" s="23">
        <f>P102*'model - coho'!$G$9*0.5</f>
        <v>13.79426455</v>
      </c>
      <c r="E102" s="25">
        <f>C102*'model - coho'!$C$2</f>
        <v>67953.9463</v>
      </c>
      <c r="F102" s="25">
        <f>D102*'model - coho'!$C$3</f>
        <v>62074.19046</v>
      </c>
      <c r="G102" s="10"/>
      <c r="H102" s="10">
        <f>C102*'model - coho'!$C$2+D102*'model - coho'!$C$3</f>
        <v>130028.1368</v>
      </c>
      <c r="I102" s="10">
        <f t="shared" ref="I102:K102" si="279">H102*T102</f>
        <v>12861.38707</v>
      </c>
      <c r="J102" s="10">
        <f t="shared" si="279"/>
        <v>10663.20477</v>
      </c>
      <c r="K102" s="10">
        <f t="shared" si="279"/>
        <v>4104.579737</v>
      </c>
      <c r="L102" s="10">
        <f t="shared" si="21"/>
        <v>2995.454132</v>
      </c>
      <c r="M102" s="10">
        <f t="shared" si="25"/>
        <v>387.91662</v>
      </c>
      <c r="N102" s="10">
        <f>M101*Y101*'model - coho'!$C$6</f>
        <v>120.8070156</v>
      </c>
      <c r="O102" s="10">
        <f>M101*Y101*'model - coho'!$C$5</f>
        <v>181.2105235</v>
      </c>
      <c r="P102" s="10">
        <f t="shared" si="29"/>
        <v>91.96176364</v>
      </c>
      <c r="Q102" s="10">
        <f t="shared" si="30"/>
        <v>273.1722871</v>
      </c>
      <c r="R102" s="10">
        <f>Q102*'model - coho'!$C$8</f>
        <v>109.2689148</v>
      </c>
      <c r="T102" s="26">
        <f t="shared" si="11"/>
        <v>0.09891233842</v>
      </c>
      <c r="U102" s="26">
        <f t="shared" si="12"/>
        <v>0.8290866853</v>
      </c>
      <c r="V102" s="26">
        <f t="shared" si="13"/>
        <v>0.3849292802</v>
      </c>
      <c r="W102" s="26">
        <f t="shared" si="14"/>
        <v>0.6256587291</v>
      </c>
      <c r="X102" s="26">
        <f t="shared" si="15"/>
        <v>0.2396340494</v>
      </c>
      <c r="Y102" s="26">
        <f t="shared" si="16"/>
        <v>0.5745928322</v>
      </c>
      <c r="Z102" s="26">
        <f t="shared" si="17"/>
        <v>0.5745928322</v>
      </c>
      <c r="AA102" s="26"/>
      <c r="AB102" s="26"/>
      <c r="AC102" s="26">
        <f>(AT102)*(AL102*'model - coho'!$H$3*0.5)</f>
        <v>-0.001087661582</v>
      </c>
      <c r="AD102" s="26">
        <f>(AU102)*(AM102*'model - coho'!$H$4*0.5)</f>
        <v>0.02908668532</v>
      </c>
      <c r="AE102" s="26">
        <f>(AV102)*(AN102*'model - coho'!$H$5*0.5)</f>
        <v>-0.01507071982</v>
      </c>
      <c r="AF102" s="26">
        <f>(AW102)*(AO102*'model - coho'!$H$6*0.5)</f>
        <v>0.02565872907</v>
      </c>
      <c r="AG102" s="26">
        <f>(AX102)*(AP102*'model - coho'!$H$7*0.5)</f>
        <v>0.03963404943</v>
      </c>
      <c r="AH102" s="26">
        <f>(AY102)*(AQ102*'model - coho'!$H$8*0.5)</f>
        <v>-0.02540716779</v>
      </c>
      <c r="AI102" s="26">
        <f>(AZ102)*(AR102*'model - coho'!$H$9*0.5)</f>
        <v>0</v>
      </c>
      <c r="AL102" s="5">
        <f t="shared" ref="AL102:AQ102" si="280">RAND()</f>
        <v>0.04350646328</v>
      </c>
      <c r="AM102" s="5">
        <f t="shared" si="280"/>
        <v>0.727167133</v>
      </c>
      <c r="AN102" s="5">
        <f t="shared" si="280"/>
        <v>0.7535359909</v>
      </c>
      <c r="AO102" s="5">
        <f t="shared" si="280"/>
        <v>0.8552909689</v>
      </c>
      <c r="AP102" s="5">
        <f t="shared" si="280"/>
        <v>0.7926809886</v>
      </c>
      <c r="AQ102" s="5">
        <f t="shared" si="280"/>
        <v>0.8469055929</v>
      </c>
      <c r="AT102" s="5">
        <f t="shared" ref="AT102:AY102" si="281">if(RAND()&lt;0.5,-1,1)</f>
        <v>-1</v>
      </c>
      <c r="AU102" s="5">
        <f t="shared" si="281"/>
        <v>1</v>
      </c>
      <c r="AV102" s="5">
        <f t="shared" si="281"/>
        <v>-1</v>
      </c>
      <c r="AW102" s="5">
        <f t="shared" si="281"/>
        <v>1</v>
      </c>
      <c r="AX102" s="5">
        <f t="shared" si="281"/>
        <v>1</v>
      </c>
      <c r="AY102" s="5">
        <f t="shared" si="281"/>
        <v>-1</v>
      </c>
    </row>
    <row r="103">
      <c r="A103" s="3">
        <v>88.0</v>
      </c>
      <c r="B103" s="25">
        <f>Q103*'model - coho'!$G$9</f>
        <v>60.94539326</v>
      </c>
      <c r="C103" s="23">
        <f>O103*'model - coho'!$G$9*0.5</f>
        <v>20.06046984</v>
      </c>
      <c r="D103" s="23">
        <f>P103*'model - coho'!$G$9*0.5</f>
        <v>10.41222679</v>
      </c>
      <c r="E103" s="25">
        <f>C103*'model - coho'!$C$2</f>
        <v>50151.1746</v>
      </c>
      <c r="F103" s="25">
        <f>D103*'model - coho'!$C$3</f>
        <v>46855.02056</v>
      </c>
      <c r="G103" s="10"/>
      <c r="H103" s="10">
        <f>C103*'model - coho'!$C$2+D103*'model - coho'!$C$3</f>
        <v>97006.19516</v>
      </c>
      <c r="I103" s="10">
        <f t="shared" ref="I103:K103" si="282">H103*T103</f>
        <v>7597.481058</v>
      </c>
      <c r="J103" s="10">
        <f t="shared" si="282"/>
        <v>5979.673425</v>
      </c>
      <c r="K103" s="10">
        <f t="shared" si="282"/>
        <v>2310.577175</v>
      </c>
      <c r="L103" s="10">
        <f t="shared" si="21"/>
        <v>2568.066142</v>
      </c>
      <c r="M103" s="10">
        <f t="shared" si="25"/>
        <v>717.8128035</v>
      </c>
      <c r="N103" s="10">
        <f>M102*Y102*'model - coho'!$C$6</f>
        <v>89.15764373</v>
      </c>
      <c r="O103" s="10">
        <f>M102*Y102*'model - coho'!$C$5</f>
        <v>133.7364656</v>
      </c>
      <c r="P103" s="10">
        <f t="shared" si="29"/>
        <v>69.41484527</v>
      </c>
      <c r="Q103" s="10">
        <f t="shared" si="30"/>
        <v>203.1513109</v>
      </c>
      <c r="R103" s="10">
        <f>Q103*'model - coho'!$C$8</f>
        <v>81.26052435</v>
      </c>
      <c r="T103" s="26">
        <f t="shared" si="11"/>
        <v>0.0783195449</v>
      </c>
      <c r="U103" s="26">
        <f t="shared" si="12"/>
        <v>0.7870599979</v>
      </c>
      <c r="V103" s="26">
        <f t="shared" si="13"/>
        <v>0.3864052451</v>
      </c>
      <c r="W103" s="26">
        <f t="shared" si="14"/>
        <v>0.5736452315</v>
      </c>
      <c r="X103" s="26">
        <f t="shared" si="15"/>
        <v>0.1704120669</v>
      </c>
      <c r="Y103" s="26">
        <f t="shared" si="16"/>
        <v>0.6119688376</v>
      </c>
      <c r="Z103" s="26">
        <f t="shared" si="17"/>
        <v>0.6119688376</v>
      </c>
      <c r="AA103" s="26"/>
      <c r="AB103" s="26"/>
      <c r="AC103" s="26">
        <f>(AT103)*(AL103*'model - coho'!$H$3*0.5)</f>
        <v>-0.0216804551</v>
      </c>
      <c r="AD103" s="26">
        <f>(AU103)*(AM103*'model - coho'!$H$4*0.5)</f>
        <v>-0.01294000214</v>
      </c>
      <c r="AE103" s="26">
        <f>(AV103)*(AN103*'model - coho'!$H$5*0.5)</f>
        <v>-0.01359475489</v>
      </c>
      <c r="AF103" s="26">
        <f>(AW103)*(AO103*'model - coho'!$H$6*0.5)</f>
        <v>-0.02635476854</v>
      </c>
      <c r="AG103" s="26">
        <f>(AX103)*(AP103*'model - coho'!$H$7*0.5)</f>
        <v>-0.02958793314</v>
      </c>
      <c r="AH103" s="26">
        <f>(AY103)*(AQ103*'model - coho'!$H$8*0.5)</f>
        <v>0.01196883763</v>
      </c>
      <c r="AI103" s="26">
        <f>(AZ103)*(AR103*'model - coho'!$H$9*0.5)</f>
        <v>0</v>
      </c>
      <c r="AL103" s="5">
        <f t="shared" ref="AL103:AQ103" si="283">RAND()</f>
        <v>0.8672182038</v>
      </c>
      <c r="AM103" s="5">
        <f t="shared" si="283"/>
        <v>0.3235000534</v>
      </c>
      <c r="AN103" s="5">
        <f t="shared" si="283"/>
        <v>0.6797377445</v>
      </c>
      <c r="AO103" s="5">
        <f t="shared" si="283"/>
        <v>0.8784922845</v>
      </c>
      <c r="AP103" s="5">
        <f t="shared" si="283"/>
        <v>0.5917586628</v>
      </c>
      <c r="AQ103" s="5">
        <f t="shared" si="283"/>
        <v>0.3989612545</v>
      </c>
      <c r="AT103" s="5">
        <f t="shared" ref="AT103:AY103" si="284">if(RAND()&lt;0.5,-1,1)</f>
        <v>-1</v>
      </c>
      <c r="AU103" s="5">
        <f t="shared" si="284"/>
        <v>-1</v>
      </c>
      <c r="AV103" s="5">
        <f t="shared" si="284"/>
        <v>-1</v>
      </c>
      <c r="AW103" s="5">
        <f t="shared" si="284"/>
        <v>-1</v>
      </c>
      <c r="AX103" s="5">
        <f t="shared" si="284"/>
        <v>-1</v>
      </c>
      <c r="AY103" s="5">
        <f t="shared" si="284"/>
        <v>1</v>
      </c>
    </row>
    <row r="104">
      <c r="A104" s="3">
        <v>89.0</v>
      </c>
      <c r="B104" s="25">
        <f>Q104*'model - coho'!$G$9</f>
        <v>95.43874194</v>
      </c>
      <c r="C104" s="23">
        <f>O104*'model - coho'!$G$9*0.5</f>
        <v>39.53511603</v>
      </c>
      <c r="D104" s="23">
        <f>P104*'model - coho'!$G$9*0.5</f>
        <v>8.18425494</v>
      </c>
      <c r="E104" s="25">
        <f>C104*'model - coho'!$C$2</f>
        <v>98837.79008</v>
      </c>
      <c r="F104" s="25">
        <f>D104*'model - coho'!$C$3</f>
        <v>36829.14723</v>
      </c>
      <c r="G104" s="10"/>
      <c r="H104" s="10">
        <f>C104*'model - coho'!$C$2+D104*'model - coho'!$C$3</f>
        <v>135666.9373</v>
      </c>
      <c r="I104" s="10">
        <f t="shared" ref="I104:K104" si="285">H104*T104</f>
        <v>15272.7319</v>
      </c>
      <c r="J104" s="10">
        <f t="shared" si="285"/>
        <v>12581.03751</v>
      </c>
      <c r="K104" s="10">
        <f t="shared" si="285"/>
        <v>5010.777563</v>
      </c>
      <c r="L104" s="10">
        <f t="shared" si="21"/>
        <v>1325.451579</v>
      </c>
      <c r="M104" s="10">
        <f t="shared" si="25"/>
        <v>437.6294591</v>
      </c>
      <c r="N104" s="10">
        <f>M103*Y103*'model - coho'!$C$6</f>
        <v>175.7116268</v>
      </c>
      <c r="O104" s="10">
        <f>M103*Y103*'model - coho'!$C$5</f>
        <v>263.5674402</v>
      </c>
      <c r="P104" s="10">
        <f t="shared" si="29"/>
        <v>54.5616996</v>
      </c>
      <c r="Q104" s="10">
        <f t="shared" si="30"/>
        <v>318.1291398</v>
      </c>
      <c r="R104" s="10">
        <f>Q104*'model - coho'!$C$8</f>
        <v>127.2516559</v>
      </c>
      <c r="T104" s="26">
        <f t="shared" si="11"/>
        <v>0.1125751948</v>
      </c>
      <c r="U104" s="26">
        <f t="shared" si="12"/>
        <v>0.8237581588</v>
      </c>
      <c r="V104" s="26">
        <f t="shared" si="13"/>
        <v>0.3982801545</v>
      </c>
      <c r="W104" s="26">
        <f t="shared" si="14"/>
        <v>0.5954687126</v>
      </c>
      <c r="X104" s="26">
        <f t="shared" si="15"/>
        <v>0.1570793163</v>
      </c>
      <c r="Y104" s="26">
        <f t="shared" si="16"/>
        <v>0.5713519375</v>
      </c>
      <c r="Z104" s="26">
        <f t="shared" si="17"/>
        <v>0.5713519375</v>
      </c>
      <c r="AA104" s="26"/>
      <c r="AB104" s="26"/>
      <c r="AC104" s="26">
        <f>(AT104)*(AL104*'model - coho'!$H$3*0.5)</f>
        <v>0.01257519483</v>
      </c>
      <c r="AD104" s="26">
        <f>(AU104)*(AM104*'model - coho'!$H$4*0.5)</f>
        <v>0.02375815878</v>
      </c>
      <c r="AE104" s="26">
        <f>(AV104)*(AN104*'model - coho'!$H$5*0.5)</f>
        <v>-0.00171984548</v>
      </c>
      <c r="AF104" s="26">
        <f>(AW104)*(AO104*'model - coho'!$H$6*0.5)</f>
        <v>-0.004531287391</v>
      </c>
      <c r="AG104" s="26">
        <f>(AX104)*(AP104*'model - coho'!$H$7*0.5)</f>
        <v>-0.04292068372</v>
      </c>
      <c r="AH104" s="26">
        <f>(AY104)*(AQ104*'model - coho'!$H$8*0.5)</f>
        <v>-0.02864806248</v>
      </c>
      <c r="AI104" s="26">
        <f>(AZ104)*(AR104*'model - coho'!$H$9*0.5)</f>
        <v>0</v>
      </c>
      <c r="AL104" s="5">
        <f t="shared" ref="AL104:AQ104" si="286">RAND()</f>
        <v>0.503007793</v>
      </c>
      <c r="AM104" s="5">
        <f t="shared" si="286"/>
        <v>0.5939539695</v>
      </c>
      <c r="AN104" s="5">
        <f t="shared" si="286"/>
        <v>0.08599227401</v>
      </c>
      <c r="AO104" s="5">
        <f t="shared" si="286"/>
        <v>0.151042913</v>
      </c>
      <c r="AP104" s="5">
        <f t="shared" si="286"/>
        <v>0.8584136744</v>
      </c>
      <c r="AQ104" s="5">
        <f t="shared" si="286"/>
        <v>0.9549354159</v>
      </c>
      <c r="AT104" s="5">
        <f t="shared" ref="AT104:AY104" si="287">if(RAND()&lt;0.5,-1,1)</f>
        <v>1</v>
      </c>
      <c r="AU104" s="5">
        <f t="shared" si="287"/>
        <v>1</v>
      </c>
      <c r="AV104" s="5">
        <f t="shared" si="287"/>
        <v>-1</v>
      </c>
      <c r="AW104" s="5">
        <f t="shared" si="287"/>
        <v>-1</v>
      </c>
      <c r="AX104" s="5">
        <f t="shared" si="287"/>
        <v>-1</v>
      </c>
      <c r="AY104" s="5">
        <f t="shared" si="287"/>
        <v>-1</v>
      </c>
    </row>
    <row r="105">
      <c r="A105" s="3">
        <v>90.0</v>
      </c>
      <c r="B105" s="25">
        <f>Q105*'model - coho'!$G$9</f>
        <v>75.12523261</v>
      </c>
      <c r="C105" s="23">
        <f>O105*'model - coho'!$G$9*0.5</f>
        <v>22.50363954</v>
      </c>
      <c r="D105" s="23">
        <f>P105*'model - coho'!$G$9*0.5</f>
        <v>15.05897676</v>
      </c>
      <c r="E105" s="25">
        <f>C105*'model - coho'!$C$2</f>
        <v>56259.09885</v>
      </c>
      <c r="F105" s="25">
        <f>D105*'model - coho'!$C$3</f>
        <v>67765.39543</v>
      </c>
      <c r="G105" s="10"/>
      <c r="H105" s="10">
        <f>C105*'model - coho'!$C$2+D105*'model - coho'!$C$3</f>
        <v>124024.4943</v>
      </c>
      <c r="I105" s="10">
        <f t="shared" ref="I105:K105" si="288">H105*T105</f>
        <v>12420.78913</v>
      </c>
      <c r="J105" s="10">
        <f t="shared" si="288"/>
        <v>10271.70536</v>
      </c>
      <c r="K105" s="10">
        <f t="shared" si="288"/>
        <v>4221.128281</v>
      </c>
      <c r="L105" s="10">
        <f t="shared" si="21"/>
        <v>2983.761265</v>
      </c>
      <c r="M105" s="10">
        <f t="shared" si="25"/>
        <v>208.2010277</v>
      </c>
      <c r="N105" s="10">
        <f>M104*Y104*'model - coho'!$C$6</f>
        <v>100.0161757</v>
      </c>
      <c r="O105" s="10">
        <f>M104*Y104*'model - coho'!$C$5</f>
        <v>150.0242636</v>
      </c>
      <c r="P105" s="10">
        <f t="shared" si="29"/>
        <v>100.3931784</v>
      </c>
      <c r="Q105" s="10">
        <f t="shared" si="30"/>
        <v>250.417442</v>
      </c>
      <c r="R105" s="10">
        <f>Q105*'model - coho'!$C$8</f>
        <v>100.1669768</v>
      </c>
      <c r="T105" s="26">
        <f t="shared" si="11"/>
        <v>0.1001478716</v>
      </c>
      <c r="U105" s="26">
        <f t="shared" si="12"/>
        <v>0.826976874</v>
      </c>
      <c r="V105" s="26">
        <f t="shared" si="13"/>
        <v>0.410947173</v>
      </c>
      <c r="W105" s="26">
        <f t="shared" si="14"/>
        <v>0.6153049186</v>
      </c>
      <c r="X105" s="26">
        <f t="shared" si="15"/>
        <v>0.1696263941</v>
      </c>
      <c r="Y105" s="26">
        <f t="shared" si="16"/>
        <v>0.5733205897</v>
      </c>
      <c r="Z105" s="26">
        <f t="shared" si="17"/>
        <v>0.5733205897</v>
      </c>
      <c r="AA105" s="26"/>
      <c r="AB105" s="26"/>
      <c r="AC105" s="26">
        <f>(AT105)*(AL105*'model - coho'!$H$3*0.5)</f>
        <v>0.0001478715739</v>
      </c>
      <c r="AD105" s="26">
        <f>(AU105)*(AM105*'model - coho'!$H$4*0.5)</f>
        <v>0.02697687398</v>
      </c>
      <c r="AE105" s="26">
        <f>(AV105)*(AN105*'model - coho'!$H$5*0.5)</f>
        <v>0.01094717297</v>
      </c>
      <c r="AF105" s="26">
        <f>(AW105)*(AO105*'model - coho'!$H$6*0.5)</f>
        <v>0.01530491857</v>
      </c>
      <c r="AG105" s="26">
        <f>(AX105)*(AP105*'model - coho'!$H$7*0.5)</f>
        <v>-0.03037360594</v>
      </c>
      <c r="AH105" s="26">
        <f>(AY105)*(AQ105*'model - coho'!$H$8*0.5)</f>
        <v>-0.0266794103</v>
      </c>
      <c r="AI105" s="26">
        <f>(AZ105)*(AR105*'model - coho'!$H$9*0.5)</f>
        <v>0</v>
      </c>
      <c r="AL105" s="5">
        <f t="shared" ref="AL105:AQ105" si="289">RAND()</f>
        <v>0.005914862955</v>
      </c>
      <c r="AM105" s="5">
        <f t="shared" si="289"/>
        <v>0.6744218496</v>
      </c>
      <c r="AN105" s="5">
        <f t="shared" si="289"/>
        <v>0.5473586484</v>
      </c>
      <c r="AO105" s="5">
        <f t="shared" si="289"/>
        <v>0.5101639524</v>
      </c>
      <c r="AP105" s="5">
        <f t="shared" si="289"/>
        <v>0.6074721187</v>
      </c>
      <c r="AQ105" s="5">
        <f t="shared" si="289"/>
        <v>0.8893136767</v>
      </c>
      <c r="AT105" s="5">
        <f t="shared" ref="AT105:AY105" si="290">if(RAND()&lt;0.5,-1,1)</f>
        <v>1</v>
      </c>
      <c r="AU105" s="5">
        <f t="shared" si="290"/>
        <v>1</v>
      </c>
      <c r="AV105" s="5">
        <f t="shared" si="290"/>
        <v>1</v>
      </c>
      <c r="AW105" s="5">
        <f t="shared" si="290"/>
        <v>1</v>
      </c>
      <c r="AX105" s="5">
        <f t="shared" si="290"/>
        <v>-1</v>
      </c>
      <c r="AY105" s="5">
        <f t="shared" si="290"/>
        <v>-1</v>
      </c>
    </row>
    <row r="106">
      <c r="A106" s="3">
        <v>91.0</v>
      </c>
      <c r="B106" s="25">
        <f>Q106*'model - coho'!$G$9</f>
        <v>38.68826834</v>
      </c>
      <c r="C106" s="23">
        <f>O106*'model - coho'!$G$9*0.5</f>
        <v>10.74293424</v>
      </c>
      <c r="D106" s="23">
        <f>P106*'model - coho'!$G$9*0.5</f>
        <v>8.601199928</v>
      </c>
      <c r="E106" s="25">
        <f>C106*'model - coho'!$C$2</f>
        <v>26857.3356</v>
      </c>
      <c r="F106" s="25">
        <f>D106*'model - coho'!$C$3</f>
        <v>38705.39968</v>
      </c>
      <c r="G106" s="10"/>
      <c r="H106" s="10">
        <f>C106*'model - coho'!$C$2+D106*'model - coho'!$C$3</f>
        <v>65562.73528</v>
      </c>
      <c r="I106" s="10">
        <f t="shared" ref="I106:K106" si="291">H106*T106</f>
        <v>8112.243104</v>
      </c>
      <c r="J106" s="10">
        <f t="shared" si="291"/>
        <v>6628.253194</v>
      </c>
      <c r="K106" s="10">
        <f t="shared" si="291"/>
        <v>2683.901624</v>
      </c>
      <c r="L106" s="10">
        <f t="shared" si="21"/>
        <v>2597.280993</v>
      </c>
      <c r="M106" s="10">
        <f t="shared" si="25"/>
        <v>506.1246641</v>
      </c>
      <c r="N106" s="10">
        <f>M105*Y105*'model - coho'!$C$6</f>
        <v>47.7463744</v>
      </c>
      <c r="O106" s="10">
        <f>M105*Y105*'model - coho'!$C$5</f>
        <v>71.6195616</v>
      </c>
      <c r="P106" s="10">
        <f t="shared" si="29"/>
        <v>57.34133285</v>
      </c>
      <c r="Q106" s="10">
        <f t="shared" si="30"/>
        <v>128.9608945</v>
      </c>
      <c r="R106" s="10">
        <f>Q106*'model - coho'!$C$8</f>
        <v>51.58435778</v>
      </c>
      <c r="T106" s="26">
        <f t="shared" si="11"/>
        <v>0.1237325299</v>
      </c>
      <c r="U106" s="26">
        <f t="shared" si="12"/>
        <v>0.81706787</v>
      </c>
      <c r="V106" s="26">
        <f t="shared" si="13"/>
        <v>0.4049183918</v>
      </c>
      <c r="W106" s="26">
        <f t="shared" si="14"/>
        <v>0.5794009754</v>
      </c>
      <c r="X106" s="26">
        <f t="shared" si="15"/>
        <v>0.1813050799</v>
      </c>
      <c r="Y106" s="26">
        <f t="shared" si="16"/>
        <v>0.5990676373</v>
      </c>
      <c r="Z106" s="26">
        <f t="shared" si="17"/>
        <v>0.5990676373</v>
      </c>
      <c r="AA106" s="26"/>
      <c r="AB106" s="26"/>
      <c r="AC106" s="26">
        <f>(AT106)*(AL106*'model - coho'!$H$3*0.5)</f>
        <v>0.02373252992</v>
      </c>
      <c r="AD106" s="26">
        <f>(AU106)*(AM106*'model - coho'!$H$4*0.5)</f>
        <v>0.01706786999</v>
      </c>
      <c r="AE106" s="26">
        <f>(AV106)*(AN106*'model - coho'!$H$5*0.5)</f>
        <v>0.004918391762</v>
      </c>
      <c r="AF106" s="26">
        <f>(AW106)*(AO106*'model - coho'!$H$6*0.5)</f>
        <v>-0.02059902456</v>
      </c>
      <c r="AG106" s="26">
        <f>(AX106)*(AP106*'model - coho'!$H$7*0.5)</f>
        <v>-0.0186949201</v>
      </c>
      <c r="AH106" s="26">
        <f>(AY106)*(AQ106*'model - coho'!$H$8*0.5)</f>
        <v>-0.0009323627489</v>
      </c>
      <c r="AI106" s="26">
        <f>(AZ106)*(AR106*'model - coho'!$H$9*0.5)</f>
        <v>0</v>
      </c>
      <c r="AL106" s="5">
        <f t="shared" ref="AL106:AQ106" si="292">RAND()</f>
        <v>0.9493011969</v>
      </c>
      <c r="AM106" s="5">
        <f t="shared" si="292"/>
        <v>0.4266967498</v>
      </c>
      <c r="AN106" s="5">
        <f t="shared" si="292"/>
        <v>0.2459195881</v>
      </c>
      <c r="AO106" s="5">
        <f t="shared" si="292"/>
        <v>0.686634152</v>
      </c>
      <c r="AP106" s="5">
        <f t="shared" si="292"/>
        <v>0.3738984021</v>
      </c>
      <c r="AQ106" s="5">
        <f t="shared" si="292"/>
        <v>0.0310787583</v>
      </c>
      <c r="AT106" s="5">
        <f t="shared" ref="AT106:AY106" si="293">if(RAND()&lt;0.5,-1,1)</f>
        <v>1</v>
      </c>
      <c r="AU106" s="5">
        <f t="shared" si="293"/>
        <v>1</v>
      </c>
      <c r="AV106" s="5">
        <f t="shared" si="293"/>
        <v>1</v>
      </c>
      <c r="AW106" s="5">
        <f t="shared" si="293"/>
        <v>-1</v>
      </c>
      <c r="AX106" s="5">
        <f t="shared" si="293"/>
        <v>-1</v>
      </c>
      <c r="AY106" s="5">
        <f t="shared" si="293"/>
        <v>-1</v>
      </c>
    </row>
    <row r="107">
      <c r="A107" s="3">
        <v>92.0</v>
      </c>
      <c r="B107" s="25">
        <f>Q107*'model - coho'!$G$9</f>
        <v>63.15751551</v>
      </c>
      <c r="C107" s="23">
        <f>O107*'model - coho'!$G$9*0.5</f>
        <v>27.2882616</v>
      </c>
      <c r="D107" s="23">
        <f>P107*'model - coho'!$G$9*0.5</f>
        <v>4.290496155</v>
      </c>
      <c r="E107" s="25">
        <f>C107*'model - coho'!$C$2</f>
        <v>68220.654</v>
      </c>
      <c r="F107" s="25">
        <f>D107*'model - coho'!$C$3</f>
        <v>19307.2327</v>
      </c>
      <c r="G107" s="10"/>
      <c r="H107" s="10">
        <f>C107*'model - coho'!$C$2+D107*'model - coho'!$C$3</f>
        <v>87527.88669</v>
      </c>
      <c r="I107" s="10">
        <f t="shared" ref="I107:K107" si="294">H107*T107</f>
        <v>7775.163401</v>
      </c>
      <c r="J107" s="10">
        <f t="shared" si="294"/>
        <v>6420.092097</v>
      </c>
      <c r="K107" s="10">
        <f t="shared" si="294"/>
        <v>2648.456971</v>
      </c>
      <c r="L107" s="10">
        <f t="shared" si="21"/>
        <v>1555.055219</v>
      </c>
      <c r="M107" s="10">
        <f t="shared" si="25"/>
        <v>470.900238</v>
      </c>
      <c r="N107" s="10">
        <f>M106*Y106*'model - coho'!$C$6</f>
        <v>121.2811627</v>
      </c>
      <c r="O107" s="10">
        <f>M106*Y106*'model - coho'!$C$5</f>
        <v>181.921744</v>
      </c>
      <c r="P107" s="10">
        <f t="shared" si="29"/>
        <v>28.6033077</v>
      </c>
      <c r="Q107" s="10">
        <f t="shared" si="30"/>
        <v>210.5250517</v>
      </c>
      <c r="R107" s="10">
        <f>Q107*'model - coho'!$C$8</f>
        <v>84.21002067</v>
      </c>
      <c r="T107" s="26">
        <f t="shared" si="11"/>
        <v>0.0888306995</v>
      </c>
      <c r="U107" s="26">
        <f t="shared" si="12"/>
        <v>0.8257179645</v>
      </c>
      <c r="V107" s="26">
        <f t="shared" si="13"/>
        <v>0.4125263207</v>
      </c>
      <c r="W107" s="26">
        <f t="shared" si="14"/>
        <v>0.5708072599</v>
      </c>
      <c r="X107" s="26">
        <f t="shared" si="15"/>
        <v>0.1862016972</v>
      </c>
      <c r="Y107" s="26">
        <f t="shared" si="16"/>
        <v>0.6174840907</v>
      </c>
      <c r="Z107" s="26">
        <f t="shared" si="17"/>
        <v>0.6174840907</v>
      </c>
      <c r="AA107" s="26"/>
      <c r="AB107" s="26"/>
      <c r="AC107" s="26">
        <f>(AT107)*(AL107*'model - coho'!$H$3*0.5)</f>
        <v>-0.0111693005</v>
      </c>
      <c r="AD107" s="26">
        <f>(AU107)*(AM107*'model - coho'!$H$4*0.5)</f>
        <v>0.02571796451</v>
      </c>
      <c r="AE107" s="26">
        <f>(AV107)*(AN107*'model - coho'!$H$5*0.5)</f>
        <v>0.01252632066</v>
      </c>
      <c r="AF107" s="26">
        <f>(AW107)*(AO107*'model - coho'!$H$6*0.5)</f>
        <v>-0.02919274005</v>
      </c>
      <c r="AG107" s="26">
        <f>(AX107)*(AP107*'model - coho'!$H$7*0.5)</f>
        <v>-0.01379830276</v>
      </c>
      <c r="AH107" s="26">
        <f>(AY107)*(AQ107*'model - coho'!$H$8*0.5)</f>
        <v>0.01748409069</v>
      </c>
      <c r="AI107" s="26">
        <f>(AZ107)*(AR107*'model - coho'!$H$9*0.5)</f>
        <v>0</v>
      </c>
      <c r="AL107" s="5">
        <f t="shared" ref="AL107:AQ107" si="295">RAND()</f>
        <v>0.4467720199</v>
      </c>
      <c r="AM107" s="5">
        <f t="shared" si="295"/>
        <v>0.6429491128</v>
      </c>
      <c r="AN107" s="5">
        <f t="shared" si="295"/>
        <v>0.6263160332</v>
      </c>
      <c r="AO107" s="5">
        <f t="shared" si="295"/>
        <v>0.9730913351</v>
      </c>
      <c r="AP107" s="5">
        <f t="shared" si="295"/>
        <v>0.2759660552</v>
      </c>
      <c r="AQ107" s="5">
        <f t="shared" si="295"/>
        <v>0.5828030231</v>
      </c>
      <c r="AT107" s="5">
        <f t="shared" ref="AT107:AY107" si="296">if(RAND()&lt;0.5,-1,1)</f>
        <v>-1</v>
      </c>
      <c r="AU107" s="5">
        <f t="shared" si="296"/>
        <v>1</v>
      </c>
      <c r="AV107" s="5">
        <f t="shared" si="296"/>
        <v>1</v>
      </c>
      <c r="AW107" s="5">
        <f t="shared" si="296"/>
        <v>-1</v>
      </c>
      <c r="AX107" s="5">
        <f t="shared" si="296"/>
        <v>-1</v>
      </c>
      <c r="AY107" s="5">
        <f t="shared" si="296"/>
        <v>1</v>
      </c>
    </row>
    <row r="108">
      <c r="A108" s="3">
        <v>93.0</v>
      </c>
      <c r="B108" s="25">
        <f>Q108*'model - coho'!$G$9</f>
        <v>74.80596948</v>
      </c>
      <c r="C108" s="23">
        <f>O108*'model - coho'!$G$9*0.5</f>
        <v>26.16960647</v>
      </c>
      <c r="D108" s="23">
        <f>P108*'model - coho'!$G$9*0.5</f>
        <v>11.23337827</v>
      </c>
      <c r="E108" s="25">
        <f>C108*'model - coho'!$C$2</f>
        <v>65424.01618</v>
      </c>
      <c r="F108" s="25">
        <f>D108*'model - coho'!$C$3</f>
        <v>50550.2022</v>
      </c>
      <c r="G108" s="10"/>
      <c r="H108" s="10">
        <f>C108*'model - coho'!$C$2+D108*'model - coho'!$C$3</f>
        <v>115974.2184</v>
      </c>
      <c r="I108" s="10">
        <f t="shared" ref="I108:K108" si="297">H108*T108</f>
        <v>9611.936925</v>
      </c>
      <c r="J108" s="10">
        <f t="shared" si="297"/>
        <v>7462.828531</v>
      </c>
      <c r="K108" s="10">
        <f t="shared" si="297"/>
        <v>2938.05362</v>
      </c>
      <c r="L108" s="10">
        <f t="shared" si="21"/>
        <v>1511.758467</v>
      </c>
      <c r="M108" s="10">
        <f t="shared" si="25"/>
        <v>289.553921</v>
      </c>
      <c r="N108" s="10">
        <f>M107*Y107*'model - coho'!$C$6</f>
        <v>116.3093621</v>
      </c>
      <c r="O108" s="10">
        <f>M107*Y107*'model - coho'!$C$5</f>
        <v>174.4640431</v>
      </c>
      <c r="P108" s="10">
        <f t="shared" si="29"/>
        <v>74.88918844</v>
      </c>
      <c r="Q108" s="10">
        <f t="shared" si="30"/>
        <v>249.3532316</v>
      </c>
      <c r="R108" s="10">
        <f>Q108*'model - coho'!$C$8</f>
        <v>99.74129264</v>
      </c>
      <c r="T108" s="26">
        <f t="shared" si="11"/>
        <v>0.08287994573</v>
      </c>
      <c r="U108" s="26">
        <f t="shared" si="12"/>
        <v>0.7764125576</v>
      </c>
      <c r="V108" s="26">
        <f t="shared" si="13"/>
        <v>0.3936916958</v>
      </c>
      <c r="W108" s="26">
        <f t="shared" si="14"/>
        <v>0.6075904406</v>
      </c>
      <c r="X108" s="26">
        <f t="shared" si="15"/>
        <v>0.1523954022</v>
      </c>
      <c r="Y108" s="26">
        <f t="shared" si="16"/>
        <v>0.6190695426</v>
      </c>
      <c r="Z108" s="26">
        <f t="shared" si="17"/>
        <v>0.6190695426</v>
      </c>
      <c r="AA108" s="26"/>
      <c r="AB108" s="26"/>
      <c r="AC108" s="26">
        <f>(AT108)*(AL108*'model - coho'!$H$3*0.5)</f>
        <v>-0.01712005427</v>
      </c>
      <c r="AD108" s="26">
        <f>(AU108)*(AM108*'model - coho'!$H$4*0.5)</f>
        <v>-0.02358744241</v>
      </c>
      <c r="AE108" s="26">
        <f>(AV108)*(AN108*'model - coho'!$H$5*0.5)</f>
        <v>-0.006308304233</v>
      </c>
      <c r="AF108" s="26">
        <f>(AW108)*(AO108*'model - coho'!$H$6*0.5)</f>
        <v>0.007590440591</v>
      </c>
      <c r="AG108" s="26">
        <f>(AX108)*(AP108*'model - coho'!$H$7*0.5)</f>
        <v>-0.04760459781</v>
      </c>
      <c r="AH108" s="26">
        <f>(AY108)*(AQ108*'model - coho'!$H$8*0.5)</f>
        <v>0.01906954257</v>
      </c>
      <c r="AI108" s="26">
        <f>(AZ108)*(AR108*'model - coho'!$H$9*0.5)</f>
        <v>0</v>
      </c>
      <c r="AL108" s="5">
        <f t="shared" ref="AL108:AQ108" si="298">RAND()</f>
        <v>0.6848021709</v>
      </c>
      <c r="AM108" s="5">
        <f t="shared" si="298"/>
        <v>0.5896860603</v>
      </c>
      <c r="AN108" s="5">
        <f t="shared" si="298"/>
        <v>0.3154152117</v>
      </c>
      <c r="AO108" s="5">
        <f t="shared" si="298"/>
        <v>0.2530146864</v>
      </c>
      <c r="AP108" s="5">
        <f t="shared" si="298"/>
        <v>0.9520919562</v>
      </c>
      <c r="AQ108" s="5">
        <f t="shared" si="298"/>
        <v>0.635651419</v>
      </c>
      <c r="AT108" s="5">
        <f t="shared" ref="AT108:AY108" si="299">if(RAND()&lt;0.5,-1,1)</f>
        <v>-1</v>
      </c>
      <c r="AU108" s="5">
        <f t="shared" si="299"/>
        <v>-1</v>
      </c>
      <c r="AV108" s="5">
        <f t="shared" si="299"/>
        <v>-1</v>
      </c>
      <c r="AW108" s="5">
        <f t="shared" si="299"/>
        <v>1</v>
      </c>
      <c r="AX108" s="5">
        <f t="shared" si="299"/>
        <v>-1</v>
      </c>
      <c r="AY108" s="5">
        <f t="shared" si="299"/>
        <v>1</v>
      </c>
    </row>
    <row r="109">
      <c r="A109" s="3">
        <v>94.0</v>
      </c>
      <c r="B109" s="25">
        <f>Q109*'model - coho'!$G$9</f>
        <v>53.8667975</v>
      </c>
      <c r="C109" s="23">
        <f>O109*'model - coho'!$G$9*0.5</f>
        <v>16.13286121</v>
      </c>
      <c r="D109" s="23">
        <f>P109*'model - coho'!$G$9*0.5</f>
        <v>10.80053754</v>
      </c>
      <c r="E109" s="25">
        <f>C109*'model - coho'!$C$2</f>
        <v>40332.15302</v>
      </c>
      <c r="F109" s="25">
        <f>D109*'model - coho'!$C$3</f>
        <v>48602.41892</v>
      </c>
      <c r="G109" s="10"/>
      <c r="H109" s="10">
        <f>C109*'model - coho'!$C$2+D109*'model - coho'!$C$3</f>
        <v>88934.57195</v>
      </c>
      <c r="I109" s="10">
        <f t="shared" ref="I109:K109" si="300">H109*T109</f>
        <v>7780.558312</v>
      </c>
      <c r="J109" s="10">
        <f t="shared" si="300"/>
        <v>6531.704705</v>
      </c>
      <c r="K109" s="10">
        <f t="shared" si="300"/>
        <v>2673.651576</v>
      </c>
      <c r="L109" s="10">
        <f t="shared" si="21"/>
        <v>1785.133293</v>
      </c>
      <c r="M109" s="10">
        <f t="shared" si="25"/>
        <v>230.3850396</v>
      </c>
      <c r="N109" s="10">
        <f>M108*Y108*'model - coho'!$C$6</f>
        <v>71.70160537</v>
      </c>
      <c r="O109" s="10">
        <f>M108*Y108*'model - coho'!$C$5</f>
        <v>107.5524081</v>
      </c>
      <c r="P109" s="10">
        <f t="shared" si="29"/>
        <v>72.00358359</v>
      </c>
      <c r="Q109" s="10">
        <f t="shared" si="30"/>
        <v>179.5559917</v>
      </c>
      <c r="R109" s="10">
        <f>Q109*'model - coho'!$C$8</f>
        <v>71.82239666</v>
      </c>
      <c r="T109" s="26">
        <f t="shared" si="11"/>
        <v>0.08748631878</v>
      </c>
      <c r="U109" s="26">
        <f t="shared" si="12"/>
        <v>0.8394904894</v>
      </c>
      <c r="V109" s="26">
        <f t="shared" si="13"/>
        <v>0.409334423</v>
      </c>
      <c r="W109" s="26">
        <f t="shared" si="14"/>
        <v>0.6116779724</v>
      </c>
      <c r="X109" s="26">
        <f t="shared" si="15"/>
        <v>0.1906169295</v>
      </c>
      <c r="Y109" s="26">
        <f t="shared" si="16"/>
        <v>0.5779106985</v>
      </c>
      <c r="Z109" s="26">
        <f t="shared" si="17"/>
        <v>0.5779106985</v>
      </c>
      <c r="AA109" s="26"/>
      <c r="AB109" s="26"/>
      <c r="AC109" s="26">
        <f>(AT109)*(AL109*'model - coho'!$H$3*0.5)</f>
        <v>-0.01251368122</v>
      </c>
      <c r="AD109" s="26">
        <f>(AU109)*(AM109*'model - coho'!$H$4*0.5)</f>
        <v>0.0394904894</v>
      </c>
      <c r="AE109" s="26">
        <f>(AV109)*(AN109*'model - coho'!$H$5*0.5)</f>
        <v>0.009334422973</v>
      </c>
      <c r="AF109" s="26">
        <f>(AW109)*(AO109*'model - coho'!$H$6*0.5)</f>
        <v>0.01167797244</v>
      </c>
      <c r="AG109" s="26">
        <f>(AX109)*(AP109*'model - coho'!$H$7*0.5)</f>
        <v>-0.009383070527</v>
      </c>
      <c r="AH109" s="26">
        <f>(AY109)*(AQ109*'model - coho'!$H$8*0.5)</f>
        <v>-0.02208930154</v>
      </c>
      <c r="AI109" s="26">
        <f>(AZ109)*(AR109*'model - coho'!$H$9*0.5)</f>
        <v>0</v>
      </c>
      <c r="AL109" s="5">
        <f t="shared" ref="AL109:AQ109" si="301">RAND()</f>
        <v>0.5005472488</v>
      </c>
      <c r="AM109" s="5">
        <f t="shared" si="301"/>
        <v>0.987262235</v>
      </c>
      <c r="AN109" s="5">
        <f t="shared" si="301"/>
        <v>0.4667211487</v>
      </c>
      <c r="AO109" s="5">
        <f t="shared" si="301"/>
        <v>0.389265748</v>
      </c>
      <c r="AP109" s="5">
        <f t="shared" si="301"/>
        <v>0.1876614105</v>
      </c>
      <c r="AQ109" s="5">
        <f t="shared" si="301"/>
        <v>0.7363100513</v>
      </c>
      <c r="AT109" s="5">
        <f t="shared" ref="AT109:AY109" si="302">if(RAND()&lt;0.5,-1,1)</f>
        <v>-1</v>
      </c>
      <c r="AU109" s="5">
        <f t="shared" si="302"/>
        <v>1</v>
      </c>
      <c r="AV109" s="5">
        <f t="shared" si="302"/>
        <v>1</v>
      </c>
      <c r="AW109" s="5">
        <f t="shared" si="302"/>
        <v>1</v>
      </c>
      <c r="AX109" s="5">
        <f t="shared" si="302"/>
        <v>-1</v>
      </c>
      <c r="AY109" s="5">
        <f t="shared" si="302"/>
        <v>-1</v>
      </c>
    </row>
    <row r="110">
      <c r="A110" s="3">
        <v>95.0</v>
      </c>
      <c r="B110" s="25">
        <f>Q110*'model - coho'!$G$9</f>
        <v>36.3966937</v>
      </c>
      <c r="C110" s="23">
        <f>O110*'model - coho'!$G$9*0.5</f>
        <v>11.98277812</v>
      </c>
      <c r="D110" s="23">
        <f>P110*'model - coho'!$G$9*0.5</f>
        <v>6.215568726</v>
      </c>
      <c r="E110" s="25">
        <f>C110*'model - coho'!$C$2</f>
        <v>29956.9453</v>
      </c>
      <c r="F110" s="25">
        <f>D110*'model - coho'!$C$3</f>
        <v>27970.05927</v>
      </c>
      <c r="G110" s="10"/>
      <c r="H110" s="10">
        <f>C110*'model - coho'!$C$2+D110*'model - coho'!$C$3</f>
        <v>57927.00457</v>
      </c>
      <c r="I110" s="10">
        <f t="shared" ref="I110:K110" si="303">H110*T110</f>
        <v>4456.535166</v>
      </c>
      <c r="J110" s="10">
        <f t="shared" si="303"/>
        <v>3441.030785</v>
      </c>
      <c r="K110" s="10">
        <f t="shared" si="303"/>
        <v>1394.844999</v>
      </c>
      <c r="L110" s="10">
        <f t="shared" si="21"/>
        <v>1635.413775</v>
      </c>
      <c r="M110" s="10">
        <f t="shared" si="25"/>
        <v>340.2766271</v>
      </c>
      <c r="N110" s="10">
        <f>M109*Y109*'model - coho'!$C$6</f>
        <v>53.25679165</v>
      </c>
      <c r="O110" s="10">
        <f>M109*Y109*'model - coho'!$C$5</f>
        <v>79.88518748</v>
      </c>
      <c r="P110" s="10">
        <f t="shared" si="29"/>
        <v>41.43712484</v>
      </c>
      <c r="Q110" s="10">
        <f t="shared" si="30"/>
        <v>121.3223123</v>
      </c>
      <c r="R110" s="10">
        <f>Q110*'model - coho'!$C$8</f>
        <v>48.52892493</v>
      </c>
      <c r="T110" s="26">
        <f t="shared" si="11"/>
        <v>0.07693363741</v>
      </c>
      <c r="U110" s="26">
        <f t="shared" si="12"/>
        <v>0.7721314109</v>
      </c>
      <c r="V110" s="26">
        <f t="shared" si="13"/>
        <v>0.4053567334</v>
      </c>
      <c r="W110" s="26">
        <f t="shared" si="14"/>
        <v>0.6275181489</v>
      </c>
      <c r="X110" s="26">
        <f t="shared" si="15"/>
        <v>0.1677099242</v>
      </c>
      <c r="Y110" s="26">
        <f t="shared" si="16"/>
        <v>0.6122096555</v>
      </c>
      <c r="Z110" s="26">
        <f t="shared" si="17"/>
        <v>0.6122096555</v>
      </c>
      <c r="AA110" s="26"/>
      <c r="AB110" s="26"/>
      <c r="AC110" s="26">
        <f>(AT110)*(AL110*'model - coho'!$H$3*0.5)</f>
        <v>-0.02306636259</v>
      </c>
      <c r="AD110" s="26">
        <f>(AU110)*(AM110*'model - coho'!$H$4*0.5)</f>
        <v>-0.02786858912</v>
      </c>
      <c r="AE110" s="26">
        <f>(AV110)*(AN110*'model - coho'!$H$5*0.5)</f>
        <v>0.005356733428</v>
      </c>
      <c r="AF110" s="26">
        <f>(AW110)*(AO110*'model - coho'!$H$6*0.5)</f>
        <v>0.02751814885</v>
      </c>
      <c r="AG110" s="26">
        <f>(AX110)*(AP110*'model - coho'!$H$7*0.5)</f>
        <v>-0.03229007582</v>
      </c>
      <c r="AH110" s="26">
        <f>(AY110)*(AQ110*'model - coho'!$H$8*0.5)</f>
        <v>0.01220965551</v>
      </c>
      <c r="AI110" s="26">
        <f>(AZ110)*(AR110*'model - coho'!$H$9*0.5)</f>
        <v>0</v>
      </c>
      <c r="AL110" s="5">
        <f t="shared" ref="AL110:AQ110" si="304">RAND()</f>
        <v>0.9226545037</v>
      </c>
      <c r="AM110" s="5">
        <f t="shared" si="304"/>
        <v>0.6967147279</v>
      </c>
      <c r="AN110" s="5">
        <f t="shared" si="304"/>
        <v>0.2678366714</v>
      </c>
      <c r="AO110" s="5">
        <f t="shared" si="304"/>
        <v>0.9172716284</v>
      </c>
      <c r="AP110" s="5">
        <f t="shared" si="304"/>
        <v>0.6458015164</v>
      </c>
      <c r="AQ110" s="5">
        <f t="shared" si="304"/>
        <v>0.4069885171</v>
      </c>
      <c r="AT110" s="5">
        <f t="shared" ref="AT110:AY110" si="305">if(RAND()&lt;0.5,-1,1)</f>
        <v>-1</v>
      </c>
      <c r="AU110" s="5">
        <f t="shared" si="305"/>
        <v>-1</v>
      </c>
      <c r="AV110" s="5">
        <f t="shared" si="305"/>
        <v>1</v>
      </c>
      <c r="AW110" s="5">
        <f t="shared" si="305"/>
        <v>1</v>
      </c>
      <c r="AX110" s="5">
        <f t="shared" si="305"/>
        <v>-1</v>
      </c>
      <c r="AY110" s="5">
        <f t="shared" si="305"/>
        <v>1</v>
      </c>
    </row>
    <row r="111">
      <c r="A111" s="3">
        <v>96.0</v>
      </c>
      <c r="B111" s="25">
        <f>Q111*'model - coho'!$G$9</f>
        <v>47.27901122</v>
      </c>
      <c r="C111" s="23">
        <f>O111*'model - coho'!$G$9*0.5</f>
        <v>18.7488573</v>
      </c>
      <c r="D111" s="23">
        <f>P111*'model - coho'!$G$9*0.5</f>
        <v>4.890648311</v>
      </c>
      <c r="E111" s="25">
        <f>C111*'model - coho'!$C$2</f>
        <v>46872.14324</v>
      </c>
      <c r="F111" s="25">
        <f>D111*'model - coho'!$C$3</f>
        <v>22007.9174</v>
      </c>
      <c r="G111" s="10"/>
      <c r="H111" s="10">
        <f>C111*'model - coho'!$C$2+D111*'model - coho'!$C$3</f>
        <v>68880.06064</v>
      </c>
      <c r="I111" s="10">
        <f t="shared" ref="I111:K111" si="306">H111*T111</f>
        <v>6851.396472</v>
      </c>
      <c r="J111" s="10">
        <f t="shared" si="306"/>
        <v>5418.776705</v>
      </c>
      <c r="K111" s="10">
        <f t="shared" si="306"/>
        <v>2195.943487</v>
      </c>
      <c r="L111" s="10">
        <f t="shared" si="21"/>
        <v>875.2905515</v>
      </c>
      <c r="M111" s="10">
        <f t="shared" si="25"/>
        <v>274.2751203</v>
      </c>
      <c r="N111" s="10">
        <f>M110*Y110*'model - coho'!$C$6</f>
        <v>83.32825465</v>
      </c>
      <c r="O111" s="10">
        <f>M110*Y110*'model - coho'!$C$5</f>
        <v>124.992382</v>
      </c>
      <c r="P111" s="10">
        <f t="shared" si="29"/>
        <v>32.60432207</v>
      </c>
      <c r="Q111" s="10">
        <f t="shared" si="30"/>
        <v>157.5967041</v>
      </c>
      <c r="R111" s="10">
        <f>Q111*'model - coho'!$C$8</f>
        <v>63.03868162</v>
      </c>
      <c r="T111" s="26">
        <f t="shared" si="11"/>
        <v>0.09946850232</v>
      </c>
      <c r="U111" s="26">
        <f t="shared" si="12"/>
        <v>0.790901056</v>
      </c>
      <c r="V111" s="26">
        <f t="shared" si="13"/>
        <v>0.4052470892</v>
      </c>
      <c r="W111" s="26">
        <f t="shared" si="14"/>
        <v>0.6214763072</v>
      </c>
      <c r="X111" s="26">
        <f t="shared" si="15"/>
        <v>0.2322726296</v>
      </c>
      <c r="Y111" s="26">
        <f t="shared" si="16"/>
        <v>0.6118221697</v>
      </c>
      <c r="Z111" s="26">
        <f t="shared" si="17"/>
        <v>0.6118221697</v>
      </c>
      <c r="AA111" s="26"/>
      <c r="AB111" s="26"/>
      <c r="AC111" s="26">
        <f>(AT111)*(AL111*'model - coho'!$H$3*0.5)</f>
        <v>-0.0005314976764</v>
      </c>
      <c r="AD111" s="26">
        <f>(AU111)*(AM111*'model - coho'!$H$4*0.5)</f>
        <v>-0.009098943991</v>
      </c>
      <c r="AE111" s="26">
        <f>(AV111)*(AN111*'model - coho'!$H$5*0.5)</f>
        <v>0.005247089224</v>
      </c>
      <c r="AF111" s="26">
        <f>(AW111)*(AO111*'model - coho'!$H$6*0.5)</f>
        <v>0.02147630715</v>
      </c>
      <c r="AG111" s="26">
        <f>(AX111)*(AP111*'model - coho'!$H$7*0.5)</f>
        <v>0.03227262963</v>
      </c>
      <c r="AH111" s="26">
        <f>(AY111)*(AQ111*'model - coho'!$H$8*0.5)</f>
        <v>0.01182216974</v>
      </c>
      <c r="AI111" s="26">
        <f>(AZ111)*(AR111*'model - coho'!$H$9*0.5)</f>
        <v>0</v>
      </c>
      <c r="AL111" s="5">
        <f t="shared" ref="AL111:AQ111" si="307">RAND()</f>
        <v>0.02125990706</v>
      </c>
      <c r="AM111" s="5">
        <f t="shared" si="307"/>
        <v>0.2274735998</v>
      </c>
      <c r="AN111" s="5">
        <f t="shared" si="307"/>
        <v>0.2623544612</v>
      </c>
      <c r="AO111" s="5">
        <f t="shared" si="307"/>
        <v>0.7158769052</v>
      </c>
      <c r="AP111" s="5">
        <f t="shared" si="307"/>
        <v>0.6454525927</v>
      </c>
      <c r="AQ111" s="5">
        <f t="shared" si="307"/>
        <v>0.3940723248</v>
      </c>
      <c r="AT111" s="5">
        <f t="shared" ref="AT111:AY111" si="308">if(RAND()&lt;0.5,-1,1)</f>
        <v>-1</v>
      </c>
      <c r="AU111" s="5">
        <f t="shared" si="308"/>
        <v>-1</v>
      </c>
      <c r="AV111" s="5">
        <f t="shared" si="308"/>
        <v>1</v>
      </c>
      <c r="AW111" s="5">
        <f t="shared" si="308"/>
        <v>1</v>
      </c>
      <c r="AX111" s="5">
        <f t="shared" si="308"/>
        <v>1</v>
      </c>
      <c r="AY111" s="5">
        <f t="shared" si="308"/>
        <v>1</v>
      </c>
    </row>
    <row r="112">
      <c r="A112" s="3">
        <v>97.0</v>
      </c>
      <c r="B112" s="25">
        <f>Q112*'model - coho'!$G$9</f>
        <v>45.49998992</v>
      </c>
      <c r="C112" s="23">
        <f>O112*'model - coho'!$G$9*0.5</f>
        <v>15.10268393</v>
      </c>
      <c r="D112" s="23">
        <f>P112*'model - coho'!$G$9*0.5</f>
        <v>7.647311034</v>
      </c>
      <c r="E112" s="25">
        <f>C112*'model - coho'!$C$2</f>
        <v>37756.70982</v>
      </c>
      <c r="F112" s="25">
        <f>D112*'model - coho'!$C$3</f>
        <v>34412.89966</v>
      </c>
      <c r="G112" s="10"/>
      <c r="H112" s="10">
        <f>C112*'model - coho'!$C$2+D112*'model - coho'!$C$3</f>
        <v>72169.60947</v>
      </c>
      <c r="I112" s="10">
        <f t="shared" ref="I112:K112" si="309">H112*T112</f>
        <v>6097.998304</v>
      </c>
      <c r="J112" s="10">
        <f t="shared" si="309"/>
        <v>4667.49933</v>
      </c>
      <c r="K112" s="10">
        <f t="shared" si="309"/>
        <v>1919.358973</v>
      </c>
      <c r="L112" s="10">
        <f t="shared" si="21"/>
        <v>1364.726849</v>
      </c>
      <c r="M112" s="10">
        <f t="shared" si="25"/>
        <v>203.3060381</v>
      </c>
      <c r="N112" s="10">
        <f>M111*Y111*'model - coho'!$C$6</f>
        <v>67.12303967</v>
      </c>
      <c r="O112" s="10">
        <f>M111*Y111*'model - coho'!$C$5</f>
        <v>100.6845595</v>
      </c>
      <c r="P112" s="10">
        <f t="shared" si="29"/>
        <v>50.98207356</v>
      </c>
      <c r="Q112" s="10">
        <f t="shared" si="30"/>
        <v>151.6666331</v>
      </c>
      <c r="R112" s="10">
        <f>Q112*'model - coho'!$C$8</f>
        <v>60.66665323</v>
      </c>
      <c r="T112" s="26">
        <f t="shared" si="11"/>
        <v>0.08449537622</v>
      </c>
      <c r="U112" s="26">
        <f t="shared" si="12"/>
        <v>0.7654149932</v>
      </c>
      <c r="V112" s="26">
        <f t="shared" si="13"/>
        <v>0.4112178358</v>
      </c>
      <c r="W112" s="26">
        <f t="shared" si="14"/>
        <v>0.6043045393</v>
      </c>
      <c r="X112" s="26">
        <f t="shared" si="15"/>
        <v>0.2176783922</v>
      </c>
      <c r="Y112" s="26">
        <f t="shared" si="16"/>
        <v>0.6034364557</v>
      </c>
      <c r="Z112" s="26">
        <f t="shared" si="17"/>
        <v>0.6034364557</v>
      </c>
      <c r="AA112" s="26"/>
      <c r="AB112" s="26"/>
      <c r="AC112" s="26">
        <f>(AT112)*(AL112*'model - coho'!$H$3*0.5)</f>
        <v>-0.01550462378</v>
      </c>
      <c r="AD112" s="26">
        <f>(AU112)*(AM112*'model - coho'!$H$4*0.5)</f>
        <v>-0.03458500677</v>
      </c>
      <c r="AE112" s="26">
        <f>(AV112)*(AN112*'model - coho'!$H$5*0.5)</f>
        <v>0.01121783578</v>
      </c>
      <c r="AF112" s="26">
        <f>(AW112)*(AO112*'model - coho'!$H$6*0.5)</f>
        <v>0.00430453934</v>
      </c>
      <c r="AG112" s="26">
        <f>(AX112)*(AP112*'model - coho'!$H$7*0.5)</f>
        <v>0.01767839221</v>
      </c>
      <c r="AH112" s="26">
        <f>(AY112)*(AQ112*'model - coho'!$H$8*0.5)</f>
        <v>0.003436455734</v>
      </c>
      <c r="AI112" s="26">
        <f>(AZ112)*(AR112*'model - coho'!$H$9*0.5)</f>
        <v>0</v>
      </c>
      <c r="AL112" s="5">
        <f t="shared" ref="AL112:AQ112" si="310">RAND()</f>
        <v>0.6201849514</v>
      </c>
      <c r="AM112" s="5">
        <f t="shared" si="310"/>
        <v>0.8646251693</v>
      </c>
      <c r="AN112" s="5">
        <f t="shared" si="310"/>
        <v>0.5608917889</v>
      </c>
      <c r="AO112" s="5">
        <f t="shared" si="310"/>
        <v>0.1434846447</v>
      </c>
      <c r="AP112" s="5">
        <f t="shared" si="310"/>
        <v>0.3535678442</v>
      </c>
      <c r="AQ112" s="5">
        <f t="shared" si="310"/>
        <v>0.1145485245</v>
      </c>
      <c r="AT112" s="5">
        <f t="shared" ref="AT112:AY112" si="311">if(RAND()&lt;0.5,-1,1)</f>
        <v>-1</v>
      </c>
      <c r="AU112" s="5">
        <f t="shared" si="311"/>
        <v>-1</v>
      </c>
      <c r="AV112" s="5">
        <f t="shared" si="311"/>
        <v>1</v>
      </c>
      <c r="AW112" s="5">
        <f t="shared" si="311"/>
        <v>1</v>
      </c>
      <c r="AX112" s="5">
        <f t="shared" si="311"/>
        <v>1</v>
      </c>
      <c r="AY112" s="5">
        <f t="shared" si="311"/>
        <v>1</v>
      </c>
    </row>
    <row r="113">
      <c r="A113" s="3">
        <v>98.0</v>
      </c>
      <c r="B113" s="25">
        <f>Q113*'model - coho'!$G$9</f>
        <v>34.23415626</v>
      </c>
      <c r="C113" s="23">
        <f>O113*'model - coho'!$G$9*0.5</f>
        <v>11.04140476</v>
      </c>
      <c r="D113" s="23">
        <f>P113*'model - coho'!$G$9*0.5</f>
        <v>6.075673374</v>
      </c>
      <c r="E113" s="25">
        <f>C113*'model - coho'!$C$2</f>
        <v>27603.51189</v>
      </c>
      <c r="F113" s="25">
        <f>D113*'model - coho'!$C$3</f>
        <v>27340.53018</v>
      </c>
      <c r="G113" s="10"/>
      <c r="H113" s="10">
        <f>C113*'model - coho'!$C$2+D113*'model - coho'!$C$3</f>
        <v>54944.04207</v>
      </c>
      <c r="I113" s="10">
        <f t="shared" ref="I113:K113" si="312">H113*T113</f>
        <v>6812.604401</v>
      </c>
      <c r="J113" s="10">
        <f t="shared" si="312"/>
        <v>5495.661199</v>
      </c>
      <c r="K113" s="10">
        <f t="shared" si="312"/>
        <v>2192.702036</v>
      </c>
      <c r="L113" s="10">
        <f t="shared" si="21"/>
        <v>1159.87734</v>
      </c>
      <c r="M113" s="10">
        <f t="shared" si="25"/>
        <v>297.0715463</v>
      </c>
      <c r="N113" s="10">
        <f>M112*Y112*'model - coho'!$C$6</f>
        <v>49.07291002</v>
      </c>
      <c r="O113" s="10">
        <f>M112*Y112*'model - coho'!$C$5</f>
        <v>73.60936504</v>
      </c>
      <c r="P113" s="10">
        <f t="shared" si="29"/>
        <v>40.50448916</v>
      </c>
      <c r="Q113" s="10">
        <f t="shared" si="30"/>
        <v>114.1138542</v>
      </c>
      <c r="R113" s="10">
        <f>Q113*'model - coho'!$C$8</f>
        <v>45.64554168</v>
      </c>
      <c r="T113" s="26">
        <f t="shared" si="11"/>
        <v>0.1239916858</v>
      </c>
      <c r="U113" s="26">
        <f t="shared" si="12"/>
        <v>0.8066901989</v>
      </c>
      <c r="V113" s="26">
        <f t="shared" si="13"/>
        <v>0.3989878482</v>
      </c>
      <c r="W113" s="26">
        <f t="shared" si="14"/>
        <v>0.5816184893</v>
      </c>
      <c r="X113" s="26">
        <f t="shared" si="15"/>
        <v>0.2338652218</v>
      </c>
      <c r="Y113" s="26">
        <f t="shared" si="16"/>
        <v>0.5950420655</v>
      </c>
      <c r="Z113" s="26">
        <f t="shared" si="17"/>
        <v>0.5950420655</v>
      </c>
      <c r="AA113" s="26"/>
      <c r="AB113" s="26"/>
      <c r="AC113" s="26">
        <f>(AT113)*(AL113*'model - coho'!$H$3*0.5)</f>
        <v>0.0239916858</v>
      </c>
      <c r="AD113" s="26">
        <f>(AU113)*(AM113*'model - coho'!$H$4*0.5)</f>
        <v>0.006690198876</v>
      </c>
      <c r="AE113" s="26">
        <f>(AV113)*(AN113*'model - coho'!$H$5*0.5)</f>
        <v>-0.001012151807</v>
      </c>
      <c r="AF113" s="26">
        <f>(AW113)*(AO113*'model - coho'!$H$6*0.5)</f>
        <v>-0.01838151071</v>
      </c>
      <c r="AG113" s="26">
        <f>(AX113)*(AP113*'model - coho'!$H$7*0.5)</f>
        <v>0.0338652218</v>
      </c>
      <c r="AH113" s="26">
        <f>(AY113)*(AQ113*'model - coho'!$H$8*0.5)</f>
        <v>-0.004957934549</v>
      </c>
      <c r="AI113" s="26">
        <f>(AZ113)*(AR113*'model - coho'!$H$9*0.5)</f>
        <v>0</v>
      </c>
      <c r="AL113" s="5">
        <f t="shared" ref="AL113:AQ113" si="313">RAND()</f>
        <v>0.959667432</v>
      </c>
      <c r="AM113" s="5">
        <f t="shared" si="313"/>
        <v>0.1672549719</v>
      </c>
      <c r="AN113" s="5">
        <f t="shared" si="313"/>
        <v>0.05060759035</v>
      </c>
      <c r="AO113" s="5">
        <f t="shared" si="313"/>
        <v>0.6127170235</v>
      </c>
      <c r="AP113" s="5">
        <f t="shared" si="313"/>
        <v>0.677304436</v>
      </c>
      <c r="AQ113" s="5">
        <f t="shared" si="313"/>
        <v>0.165264485</v>
      </c>
      <c r="AT113" s="5">
        <f t="shared" ref="AT113:AY113" si="314">if(RAND()&lt;0.5,-1,1)</f>
        <v>1</v>
      </c>
      <c r="AU113" s="5">
        <f t="shared" si="314"/>
        <v>1</v>
      </c>
      <c r="AV113" s="5">
        <f t="shared" si="314"/>
        <v>-1</v>
      </c>
      <c r="AW113" s="5">
        <f t="shared" si="314"/>
        <v>-1</v>
      </c>
      <c r="AX113" s="5">
        <f t="shared" si="314"/>
        <v>1</v>
      </c>
      <c r="AY113" s="5">
        <f t="shared" si="314"/>
        <v>-1</v>
      </c>
    </row>
    <row r="114">
      <c r="A114" s="3">
        <v>99.0</v>
      </c>
      <c r="B114" s="25">
        <f>Q114*'model - coho'!$G$9</f>
        <v>40.57874569</v>
      </c>
      <c r="C114" s="23">
        <f>O114*'model - coho'!$G$9*0.5</f>
        <v>15.90930598</v>
      </c>
      <c r="D114" s="23">
        <f>P114*'model - coho'!$G$9*0.5</f>
        <v>4.380066861</v>
      </c>
      <c r="E114" s="25">
        <f>C114*'model - coho'!$C$2</f>
        <v>39773.26496</v>
      </c>
      <c r="F114" s="25">
        <f>D114*'model - coho'!$C$3</f>
        <v>19710.30087</v>
      </c>
      <c r="G114" s="10"/>
      <c r="H114" s="10">
        <f>C114*'model - coho'!$C$2+D114*'model - coho'!$C$3</f>
        <v>59483.56583</v>
      </c>
      <c r="I114" s="10">
        <f t="shared" ref="I114:K114" si="315">H114*T114</f>
        <v>5763.786721</v>
      </c>
      <c r="J114" s="10">
        <f t="shared" si="315"/>
        <v>4431.569286</v>
      </c>
      <c r="K114" s="10">
        <f t="shared" si="315"/>
        <v>1721.091873</v>
      </c>
      <c r="L114" s="10">
        <f t="shared" si="21"/>
        <v>1275.316046</v>
      </c>
      <c r="M114" s="10">
        <f t="shared" si="25"/>
        <v>271.2549714</v>
      </c>
      <c r="N114" s="10">
        <f>M113*Y113*'model - coho'!$C$6</f>
        <v>70.70802659</v>
      </c>
      <c r="O114" s="10">
        <f>M113*Y113*'model - coho'!$C$5</f>
        <v>106.0620399</v>
      </c>
      <c r="P114" s="10">
        <f t="shared" si="29"/>
        <v>29.20044574</v>
      </c>
      <c r="Q114" s="10">
        <f t="shared" si="30"/>
        <v>135.2624856</v>
      </c>
      <c r="R114" s="10">
        <f>Q114*'model - coho'!$C$8</f>
        <v>54.10499425</v>
      </c>
      <c r="T114" s="26">
        <f t="shared" si="11"/>
        <v>0.09689712848</v>
      </c>
      <c r="U114" s="26">
        <f t="shared" si="12"/>
        <v>0.7688642034</v>
      </c>
      <c r="V114" s="26">
        <f t="shared" si="13"/>
        <v>0.3883707467</v>
      </c>
      <c r="W114" s="26">
        <f t="shared" si="14"/>
        <v>0.6021290859</v>
      </c>
      <c r="X114" s="26">
        <f t="shared" si="15"/>
        <v>0.2229469216</v>
      </c>
      <c r="Y114" s="26">
        <f t="shared" si="16"/>
        <v>0.5767139585</v>
      </c>
      <c r="Z114" s="26">
        <f t="shared" si="17"/>
        <v>0.5767139585</v>
      </c>
      <c r="AA114" s="26"/>
      <c r="AB114" s="26"/>
      <c r="AC114" s="26">
        <f>(AT114)*(AL114*'model - coho'!$H$3*0.5)</f>
        <v>-0.003102871523</v>
      </c>
      <c r="AD114" s="26">
        <f>(AU114)*(AM114*'model - coho'!$H$4*0.5)</f>
        <v>-0.03113579655</v>
      </c>
      <c r="AE114" s="26">
        <f>(AV114)*(AN114*'model - coho'!$H$5*0.5)</f>
        <v>-0.01162925325</v>
      </c>
      <c r="AF114" s="26">
        <f>(AW114)*(AO114*'model - coho'!$H$6*0.5)</f>
        <v>0.002129085872</v>
      </c>
      <c r="AG114" s="26">
        <f>(AX114)*(AP114*'model - coho'!$H$7*0.5)</f>
        <v>0.0229469216</v>
      </c>
      <c r="AH114" s="26">
        <f>(AY114)*(AQ114*'model - coho'!$H$8*0.5)</f>
        <v>-0.02328604151</v>
      </c>
      <c r="AI114" s="26">
        <f>(AZ114)*(AR114*'model - coho'!$H$9*0.5)</f>
        <v>0</v>
      </c>
      <c r="AL114" s="5">
        <f t="shared" ref="AL114:AQ114" si="316">RAND()</f>
        <v>0.1241148609</v>
      </c>
      <c r="AM114" s="5">
        <f t="shared" si="316"/>
        <v>0.7783949138</v>
      </c>
      <c r="AN114" s="5">
        <f t="shared" si="316"/>
        <v>0.5814626627</v>
      </c>
      <c r="AO114" s="5">
        <f t="shared" si="316"/>
        <v>0.07096952906</v>
      </c>
      <c r="AP114" s="5">
        <f t="shared" si="316"/>
        <v>0.458938432</v>
      </c>
      <c r="AQ114" s="5">
        <f t="shared" si="316"/>
        <v>0.7762013835</v>
      </c>
      <c r="AT114" s="5">
        <f t="shared" ref="AT114:AY114" si="317">if(RAND()&lt;0.5,-1,1)</f>
        <v>-1</v>
      </c>
      <c r="AU114" s="5">
        <f t="shared" si="317"/>
        <v>-1</v>
      </c>
      <c r="AV114" s="5">
        <f t="shared" si="317"/>
        <v>-1</v>
      </c>
      <c r="AW114" s="5">
        <f t="shared" si="317"/>
        <v>1</v>
      </c>
      <c r="AX114" s="5">
        <f t="shared" si="317"/>
        <v>1</v>
      </c>
      <c r="AY114" s="5">
        <f t="shared" si="317"/>
        <v>-1</v>
      </c>
    </row>
    <row r="115">
      <c r="A115" s="3">
        <v>100.0</v>
      </c>
      <c r="B115" s="25">
        <f>Q115*'model - coho'!$G$9</f>
        <v>40.39206687</v>
      </c>
      <c r="C115" s="23">
        <f>O115*'model - coho'!$G$9*0.5</f>
        <v>14.07928755</v>
      </c>
      <c r="D115" s="23">
        <f>P115*'model - coho'!$G$9*0.5</f>
        <v>6.116745887</v>
      </c>
      <c r="E115" s="25">
        <f>C115*'model - coho'!$C$2</f>
        <v>35198.21887</v>
      </c>
      <c r="F115" s="25">
        <f>D115*'model - coho'!$C$3</f>
        <v>27525.35649</v>
      </c>
      <c r="G115" s="10"/>
      <c r="H115" s="10">
        <f>C115*'model - coho'!$C$2+D115*'model - coho'!$C$3</f>
        <v>62723.57536</v>
      </c>
      <c r="I115" s="10">
        <f t="shared" ref="I115:K115" si="318">H115*T115</f>
        <v>6416.962072</v>
      </c>
      <c r="J115" s="10">
        <f t="shared" si="318"/>
        <v>5328.451538</v>
      </c>
      <c r="K115" s="10">
        <f t="shared" si="318"/>
        <v>2144.961489</v>
      </c>
      <c r="L115" s="10">
        <f t="shared" si="21"/>
        <v>1036.319476</v>
      </c>
      <c r="M115" s="10">
        <f t="shared" si="25"/>
        <v>284.3277865</v>
      </c>
      <c r="N115" s="10">
        <f>M114*Y114*'model - coho'!$C$6</f>
        <v>62.57461133</v>
      </c>
      <c r="O115" s="10">
        <f>M114*Y114*'model - coho'!$C$5</f>
        <v>93.86191699</v>
      </c>
      <c r="P115" s="10">
        <f t="shared" si="29"/>
        <v>40.77830591</v>
      </c>
      <c r="Q115" s="10">
        <f t="shared" si="30"/>
        <v>134.6402229</v>
      </c>
      <c r="R115" s="10">
        <f>Q115*'model - coho'!$C$8</f>
        <v>53.85608916</v>
      </c>
      <c r="T115" s="26">
        <f t="shared" si="11"/>
        <v>0.1023054256</v>
      </c>
      <c r="U115" s="26">
        <f t="shared" si="12"/>
        <v>0.8303698041</v>
      </c>
      <c r="V115" s="26">
        <f t="shared" si="13"/>
        <v>0.4025487468</v>
      </c>
      <c r="W115" s="26">
        <f t="shared" si="14"/>
        <v>0.6252505268</v>
      </c>
      <c r="X115" s="26">
        <f t="shared" si="15"/>
        <v>0.2438459345</v>
      </c>
      <c r="Y115" s="26">
        <f t="shared" si="16"/>
        <v>0.5805939821</v>
      </c>
      <c r="Z115" s="26">
        <f t="shared" si="17"/>
        <v>0.5805939821</v>
      </c>
      <c r="AA115" s="26"/>
      <c r="AB115" s="26"/>
      <c r="AC115" s="26">
        <f>(AT115)*(AL115*'model - coho'!$H$3*0.5)</f>
        <v>0.002305425588</v>
      </c>
      <c r="AD115" s="26">
        <f>(AU115)*(AM115*'model - coho'!$H$4*0.5)</f>
        <v>0.03036980407</v>
      </c>
      <c r="AE115" s="26">
        <f>(AV115)*(AN115*'model - coho'!$H$5*0.5)</f>
        <v>0.002548746819</v>
      </c>
      <c r="AF115" s="26">
        <f>(AW115)*(AO115*'model - coho'!$H$6*0.5)</f>
        <v>0.02525052679</v>
      </c>
      <c r="AG115" s="26">
        <f>(AX115)*(AP115*'model - coho'!$H$7*0.5)</f>
        <v>0.04384593448</v>
      </c>
      <c r="AH115" s="26">
        <f>(AY115)*(AQ115*'model - coho'!$H$8*0.5)</f>
        <v>-0.0194060179</v>
      </c>
      <c r="AI115" s="26">
        <f>(AZ115)*(AR115*'model - coho'!$H$9*0.5)</f>
        <v>0</v>
      </c>
      <c r="AL115" s="5">
        <f t="shared" ref="AL115:AQ115" si="319">RAND()</f>
        <v>0.0922170235</v>
      </c>
      <c r="AM115" s="5">
        <f t="shared" si="319"/>
        <v>0.7592451019</v>
      </c>
      <c r="AN115" s="5">
        <f t="shared" si="319"/>
        <v>0.1274373409</v>
      </c>
      <c r="AO115" s="5">
        <f t="shared" si="319"/>
        <v>0.8416842265</v>
      </c>
      <c r="AP115" s="5">
        <f t="shared" si="319"/>
        <v>0.8769186895</v>
      </c>
      <c r="AQ115" s="5">
        <f t="shared" si="319"/>
        <v>0.6468672634</v>
      </c>
      <c r="AT115" s="5">
        <f t="shared" ref="AT115:AY115" si="320">if(RAND()&lt;0.5,-1,1)</f>
        <v>1</v>
      </c>
      <c r="AU115" s="5">
        <f t="shared" si="320"/>
        <v>1</v>
      </c>
      <c r="AV115" s="5">
        <f t="shared" si="320"/>
        <v>1</v>
      </c>
      <c r="AW115" s="5">
        <f t="shared" si="320"/>
        <v>1</v>
      </c>
      <c r="AX115" s="5">
        <f t="shared" si="320"/>
        <v>1</v>
      </c>
      <c r="AY115" s="5">
        <f t="shared" si="320"/>
        <v>-1</v>
      </c>
    </row>
    <row r="116">
      <c r="B116" s="27" t="s">
        <v>29</v>
      </c>
      <c r="C116" s="23" t="s">
        <v>29</v>
      </c>
      <c r="E116" s="27" t="s">
        <v>29</v>
      </c>
      <c r="M116" s="10"/>
    </row>
    <row r="117">
      <c r="M117" s="10"/>
    </row>
    <row r="118">
      <c r="M118" s="10"/>
    </row>
    <row r="119">
      <c r="M119" s="10"/>
    </row>
    <row r="120">
      <c r="G120" s="4"/>
      <c r="M120" s="10"/>
    </row>
    <row r="121">
      <c r="G121" s="4"/>
      <c r="N121" s="10"/>
      <c r="O121" s="21"/>
    </row>
    <row r="122">
      <c r="I122" s="28"/>
      <c r="J122" s="22"/>
      <c r="K122" s="22"/>
      <c r="N122" s="10"/>
    </row>
    <row r="123">
      <c r="I123" s="28"/>
      <c r="J123" s="22"/>
      <c r="K123" s="22"/>
      <c r="N123" s="23"/>
    </row>
    <row r="124">
      <c r="I124" s="29"/>
      <c r="J124" s="22"/>
      <c r="K124" s="22"/>
      <c r="N124" s="23"/>
    </row>
    <row r="125">
      <c r="I125" s="29"/>
      <c r="J125" s="22"/>
      <c r="K125" s="22"/>
      <c r="N125" s="23"/>
    </row>
    <row r="126">
      <c r="I126" s="29"/>
      <c r="J126" s="22"/>
      <c r="K126" s="22"/>
      <c r="N126" s="10"/>
    </row>
    <row r="127">
      <c r="I127" s="29"/>
      <c r="J127" s="22"/>
      <c r="K127" s="22"/>
      <c r="N127" s="10"/>
    </row>
    <row r="128">
      <c r="I128" s="28"/>
      <c r="J128" s="22"/>
      <c r="K128" s="22"/>
      <c r="N128" s="23"/>
    </row>
    <row r="129">
      <c r="N129" s="10"/>
    </row>
    <row r="130">
      <c r="N130" s="10"/>
    </row>
    <row r="133">
      <c r="B133" s="4"/>
      <c r="C133" s="4"/>
      <c r="D133" s="4"/>
      <c r="E133" s="4"/>
      <c r="F133" s="4"/>
      <c r="O133" s="4"/>
      <c r="P133" s="24"/>
      <c r="Q133" s="24"/>
      <c r="AI133" s="4"/>
      <c r="AR133" s="4"/>
      <c r="AS133" s="4"/>
      <c r="AZ133" s="4"/>
    </row>
    <row r="134">
      <c r="B134" s="25"/>
      <c r="C134" s="23"/>
      <c r="D134" s="23"/>
      <c r="E134" s="25"/>
      <c r="F134" s="25"/>
      <c r="G134" s="10"/>
      <c r="H134" s="10"/>
      <c r="I134" s="10"/>
      <c r="J134" s="10"/>
      <c r="K134" s="10"/>
      <c r="L134" s="10"/>
      <c r="M134" s="10"/>
      <c r="N134" s="10"/>
      <c r="O134" s="10"/>
      <c r="P134" s="10"/>
      <c r="Q134" s="10"/>
      <c r="T134" s="26"/>
      <c r="U134" s="26"/>
      <c r="V134" s="26"/>
      <c r="W134" s="26"/>
      <c r="X134" s="26"/>
      <c r="Y134" s="26"/>
      <c r="Z134" s="26"/>
      <c r="AA134" s="26"/>
      <c r="AB134" s="26"/>
      <c r="AC134" s="26"/>
      <c r="AD134" s="26"/>
      <c r="AE134" s="26"/>
      <c r="AF134" s="26"/>
      <c r="AG134" s="26"/>
      <c r="AH134" s="26"/>
      <c r="AI134" s="26"/>
    </row>
    <row r="135">
      <c r="B135" s="25"/>
      <c r="C135" s="23"/>
      <c r="D135" s="23"/>
      <c r="E135" s="25"/>
      <c r="F135" s="25"/>
      <c r="G135" s="10"/>
      <c r="H135" s="10"/>
      <c r="I135" s="10"/>
      <c r="J135" s="10"/>
      <c r="K135" s="10"/>
      <c r="L135" s="10"/>
      <c r="M135" s="10"/>
      <c r="N135" s="10"/>
      <c r="O135" s="10"/>
      <c r="P135" s="10"/>
      <c r="Q135" s="10"/>
      <c r="T135" s="26"/>
      <c r="U135" s="26"/>
      <c r="V135" s="26"/>
      <c r="W135" s="26"/>
      <c r="X135" s="26"/>
      <c r="Y135" s="26"/>
      <c r="Z135" s="26"/>
      <c r="AA135" s="26"/>
      <c r="AB135" s="26"/>
      <c r="AC135" s="26"/>
      <c r="AD135" s="26"/>
      <c r="AE135" s="26"/>
      <c r="AF135" s="26"/>
      <c r="AG135" s="26"/>
      <c r="AH135" s="26"/>
      <c r="AI135" s="26"/>
    </row>
    <row r="136">
      <c r="B136" s="25"/>
      <c r="C136" s="23"/>
      <c r="D136" s="23"/>
      <c r="E136" s="25"/>
      <c r="F136" s="25"/>
      <c r="G136" s="10"/>
      <c r="H136" s="10"/>
      <c r="I136" s="10"/>
      <c r="J136" s="10"/>
      <c r="K136" s="10"/>
      <c r="L136" s="10"/>
      <c r="M136" s="10"/>
      <c r="N136" s="10"/>
      <c r="O136" s="10"/>
      <c r="P136" s="10"/>
      <c r="Q136" s="10"/>
      <c r="T136" s="26"/>
      <c r="U136" s="26"/>
      <c r="V136" s="26"/>
      <c r="W136" s="26"/>
      <c r="X136" s="26"/>
      <c r="Y136" s="26"/>
      <c r="Z136" s="26"/>
      <c r="AA136" s="26"/>
      <c r="AB136" s="26"/>
      <c r="AC136" s="26"/>
      <c r="AD136" s="26"/>
      <c r="AE136" s="26"/>
      <c r="AF136" s="26"/>
      <c r="AG136" s="26"/>
      <c r="AH136" s="26"/>
      <c r="AI136" s="26"/>
    </row>
    <row r="137">
      <c r="B137" s="25"/>
      <c r="C137" s="23"/>
      <c r="D137" s="23"/>
      <c r="E137" s="25"/>
      <c r="F137" s="25"/>
      <c r="G137" s="10"/>
      <c r="H137" s="10"/>
      <c r="I137" s="10"/>
      <c r="J137" s="10"/>
      <c r="K137" s="10"/>
      <c r="L137" s="10"/>
      <c r="M137" s="10"/>
      <c r="N137" s="10"/>
      <c r="O137" s="10"/>
      <c r="P137" s="10"/>
      <c r="Q137" s="10"/>
      <c r="R137" s="10"/>
      <c r="T137" s="26"/>
      <c r="U137" s="26"/>
      <c r="V137" s="26"/>
      <c r="W137" s="26"/>
      <c r="X137" s="26"/>
      <c r="Y137" s="26"/>
      <c r="Z137" s="26"/>
      <c r="AA137" s="26"/>
      <c r="AB137" s="26"/>
      <c r="AC137" s="26"/>
      <c r="AD137" s="26"/>
      <c r="AE137" s="26"/>
      <c r="AF137" s="26"/>
      <c r="AG137" s="26"/>
      <c r="AH137" s="26"/>
      <c r="AI137" s="26"/>
    </row>
    <row r="138">
      <c r="B138" s="25"/>
      <c r="C138" s="23"/>
      <c r="D138" s="23"/>
      <c r="E138" s="25"/>
      <c r="F138" s="25"/>
      <c r="G138" s="10"/>
      <c r="H138" s="10"/>
      <c r="I138" s="10"/>
      <c r="J138" s="10"/>
      <c r="K138" s="10"/>
      <c r="L138" s="10"/>
      <c r="M138" s="10"/>
      <c r="N138" s="10"/>
      <c r="O138" s="10"/>
      <c r="P138" s="10"/>
      <c r="Q138" s="10"/>
      <c r="R138" s="10"/>
      <c r="T138" s="26"/>
      <c r="U138" s="26"/>
      <c r="V138" s="26"/>
      <c r="W138" s="26"/>
      <c r="X138" s="26"/>
      <c r="Y138" s="26"/>
      <c r="Z138" s="26"/>
      <c r="AA138" s="26"/>
      <c r="AB138" s="26"/>
      <c r="AC138" s="26"/>
      <c r="AD138" s="26"/>
      <c r="AE138" s="26"/>
      <c r="AF138" s="26"/>
      <c r="AG138" s="26"/>
      <c r="AH138" s="26"/>
      <c r="AI138" s="26"/>
    </row>
    <row r="139">
      <c r="B139" s="25"/>
      <c r="C139" s="23"/>
      <c r="D139" s="23"/>
      <c r="E139" s="25"/>
      <c r="F139" s="25"/>
      <c r="G139" s="10"/>
      <c r="H139" s="10"/>
      <c r="I139" s="10"/>
      <c r="J139" s="10"/>
      <c r="K139" s="10"/>
      <c r="L139" s="10"/>
      <c r="M139" s="10"/>
      <c r="N139" s="10"/>
      <c r="O139" s="10"/>
      <c r="P139" s="10"/>
      <c r="Q139" s="10"/>
      <c r="R139" s="10"/>
      <c r="T139" s="26"/>
      <c r="U139" s="26"/>
      <c r="V139" s="26"/>
      <c r="W139" s="26"/>
      <c r="X139" s="26"/>
      <c r="Y139" s="26"/>
      <c r="Z139" s="26"/>
      <c r="AA139" s="26"/>
      <c r="AB139" s="26"/>
      <c r="AC139" s="26"/>
      <c r="AD139" s="26"/>
      <c r="AE139" s="26"/>
      <c r="AF139" s="26"/>
      <c r="AG139" s="26"/>
      <c r="AH139" s="26"/>
      <c r="AI139" s="26"/>
    </row>
    <row r="140">
      <c r="B140" s="25"/>
      <c r="C140" s="23"/>
      <c r="D140" s="23"/>
      <c r="E140" s="25"/>
      <c r="F140" s="25"/>
      <c r="G140" s="10"/>
      <c r="H140" s="10"/>
      <c r="I140" s="10"/>
      <c r="J140" s="10"/>
      <c r="K140" s="10"/>
      <c r="L140" s="10"/>
      <c r="M140" s="10"/>
      <c r="N140" s="10"/>
      <c r="O140" s="10"/>
      <c r="P140" s="10"/>
      <c r="Q140" s="10"/>
      <c r="R140" s="10"/>
      <c r="T140" s="26"/>
      <c r="U140" s="26"/>
      <c r="V140" s="26"/>
      <c r="W140" s="26"/>
      <c r="X140" s="26"/>
      <c r="Y140" s="26"/>
      <c r="Z140" s="26"/>
      <c r="AA140" s="26"/>
      <c r="AB140" s="26"/>
      <c r="AC140" s="26"/>
      <c r="AD140" s="26"/>
      <c r="AE140" s="26"/>
      <c r="AF140" s="26"/>
      <c r="AG140" s="26"/>
      <c r="AH140" s="26"/>
      <c r="AI140" s="26"/>
    </row>
    <row r="141">
      <c r="B141" s="25"/>
      <c r="C141" s="23"/>
      <c r="D141" s="23"/>
      <c r="E141" s="25"/>
      <c r="F141" s="25"/>
      <c r="G141" s="10"/>
      <c r="H141" s="10"/>
      <c r="I141" s="10"/>
      <c r="J141" s="10"/>
      <c r="K141" s="10"/>
      <c r="L141" s="10"/>
      <c r="M141" s="10"/>
      <c r="N141" s="10"/>
      <c r="O141" s="10"/>
      <c r="P141" s="10"/>
      <c r="Q141" s="10"/>
      <c r="R141" s="10"/>
      <c r="T141" s="26"/>
      <c r="U141" s="26"/>
      <c r="V141" s="26"/>
      <c r="W141" s="26"/>
      <c r="X141" s="26"/>
      <c r="Y141" s="26"/>
      <c r="Z141" s="26"/>
      <c r="AA141" s="26"/>
      <c r="AB141" s="26"/>
      <c r="AC141" s="26"/>
      <c r="AD141" s="26"/>
      <c r="AE141" s="26"/>
      <c r="AF141" s="26"/>
      <c r="AG141" s="26"/>
      <c r="AH141" s="26"/>
      <c r="AI141" s="26"/>
    </row>
    <row r="142">
      <c r="B142" s="25"/>
      <c r="C142" s="23"/>
      <c r="D142" s="23"/>
      <c r="E142" s="25"/>
      <c r="F142" s="25"/>
      <c r="G142" s="10"/>
      <c r="H142" s="10"/>
      <c r="I142" s="10"/>
      <c r="J142" s="10"/>
      <c r="K142" s="10"/>
      <c r="L142" s="10"/>
      <c r="M142" s="10"/>
      <c r="N142" s="10"/>
      <c r="O142" s="10"/>
      <c r="P142" s="10"/>
      <c r="Q142" s="10"/>
      <c r="R142" s="10"/>
      <c r="T142" s="26"/>
      <c r="U142" s="26"/>
      <c r="V142" s="26"/>
      <c r="W142" s="26"/>
      <c r="X142" s="26"/>
      <c r="Y142" s="26"/>
      <c r="Z142" s="26"/>
      <c r="AA142" s="26"/>
      <c r="AB142" s="26"/>
      <c r="AC142" s="26"/>
      <c r="AD142" s="26"/>
      <c r="AE142" s="26"/>
      <c r="AF142" s="26"/>
      <c r="AG142" s="26"/>
      <c r="AH142" s="26"/>
      <c r="AI142" s="26"/>
    </row>
    <row r="143">
      <c r="B143" s="25"/>
      <c r="C143" s="23"/>
      <c r="D143" s="23"/>
      <c r="E143" s="25"/>
      <c r="F143" s="25"/>
      <c r="G143" s="10"/>
      <c r="H143" s="10"/>
      <c r="I143" s="10"/>
      <c r="J143" s="10"/>
      <c r="K143" s="10"/>
      <c r="L143" s="10"/>
      <c r="M143" s="10"/>
      <c r="N143" s="10"/>
      <c r="O143" s="10"/>
      <c r="P143" s="10"/>
      <c r="Q143" s="10"/>
      <c r="R143" s="10"/>
      <c r="T143" s="26"/>
      <c r="U143" s="26"/>
      <c r="V143" s="26"/>
      <c r="W143" s="26"/>
      <c r="X143" s="26"/>
      <c r="Y143" s="26"/>
      <c r="Z143" s="26"/>
      <c r="AA143" s="26"/>
      <c r="AB143" s="26"/>
      <c r="AC143" s="26"/>
      <c r="AD143" s="26"/>
      <c r="AE143" s="26"/>
      <c r="AF143" s="26"/>
      <c r="AG143" s="26"/>
      <c r="AH143" s="26"/>
      <c r="AI143" s="26"/>
    </row>
    <row r="144">
      <c r="B144" s="25"/>
      <c r="C144" s="23"/>
      <c r="D144" s="23"/>
      <c r="E144" s="25"/>
      <c r="F144" s="25"/>
      <c r="G144" s="10"/>
      <c r="H144" s="10"/>
      <c r="I144" s="10"/>
      <c r="J144" s="10"/>
      <c r="K144" s="10"/>
      <c r="L144" s="10"/>
      <c r="M144" s="10"/>
      <c r="N144" s="10"/>
      <c r="O144" s="10"/>
      <c r="P144" s="10"/>
      <c r="Q144" s="10"/>
      <c r="R144" s="10"/>
      <c r="T144" s="26"/>
      <c r="U144" s="26"/>
      <c r="V144" s="26"/>
      <c r="W144" s="26"/>
      <c r="X144" s="26"/>
      <c r="Y144" s="26"/>
      <c r="Z144" s="26"/>
      <c r="AA144" s="26"/>
      <c r="AB144" s="26"/>
      <c r="AC144" s="26"/>
      <c r="AD144" s="26"/>
      <c r="AE144" s="26"/>
      <c r="AF144" s="26"/>
      <c r="AG144" s="26"/>
      <c r="AH144" s="26"/>
      <c r="AI144" s="26"/>
    </row>
    <row r="145">
      <c r="B145" s="25"/>
      <c r="C145" s="23"/>
      <c r="D145" s="23"/>
      <c r="E145" s="25"/>
      <c r="F145" s="25"/>
      <c r="G145" s="10"/>
      <c r="H145" s="10"/>
      <c r="I145" s="10"/>
      <c r="J145" s="10"/>
      <c r="K145" s="10"/>
      <c r="L145" s="10"/>
      <c r="M145" s="10"/>
      <c r="N145" s="10"/>
      <c r="O145" s="10"/>
      <c r="P145" s="10"/>
      <c r="Q145" s="10"/>
      <c r="R145" s="10"/>
      <c r="T145" s="26"/>
      <c r="U145" s="26"/>
      <c r="V145" s="26"/>
      <c r="W145" s="26"/>
      <c r="X145" s="26"/>
      <c r="Y145" s="26"/>
      <c r="Z145" s="26"/>
      <c r="AA145" s="26"/>
      <c r="AB145" s="26"/>
      <c r="AC145" s="26"/>
      <c r="AD145" s="26"/>
      <c r="AE145" s="26"/>
      <c r="AF145" s="26"/>
      <c r="AG145" s="26"/>
      <c r="AH145" s="26"/>
      <c r="AI145" s="26"/>
    </row>
    <row r="146">
      <c r="B146" s="25"/>
      <c r="C146" s="23"/>
      <c r="D146" s="23"/>
      <c r="E146" s="25"/>
      <c r="F146" s="25"/>
      <c r="G146" s="10"/>
      <c r="H146" s="10"/>
      <c r="I146" s="10"/>
      <c r="J146" s="10"/>
      <c r="K146" s="10"/>
      <c r="L146" s="10"/>
      <c r="M146" s="10"/>
      <c r="N146" s="10"/>
      <c r="O146" s="10"/>
      <c r="P146" s="10"/>
      <c r="Q146" s="10"/>
      <c r="R146" s="10"/>
      <c r="T146" s="26"/>
      <c r="U146" s="26"/>
      <c r="V146" s="26"/>
      <c r="W146" s="26"/>
      <c r="X146" s="26"/>
      <c r="Y146" s="26"/>
      <c r="Z146" s="26"/>
      <c r="AA146" s="26"/>
      <c r="AB146" s="26"/>
      <c r="AC146" s="26"/>
      <c r="AD146" s="26"/>
      <c r="AE146" s="26"/>
      <c r="AF146" s="26"/>
      <c r="AG146" s="26"/>
      <c r="AH146" s="26"/>
      <c r="AI146" s="26"/>
    </row>
    <row r="147">
      <c r="B147" s="25"/>
      <c r="C147" s="23"/>
      <c r="D147" s="23"/>
      <c r="E147" s="25"/>
      <c r="F147" s="25"/>
      <c r="G147" s="10"/>
      <c r="H147" s="10"/>
      <c r="I147" s="10"/>
      <c r="J147" s="10"/>
      <c r="K147" s="10"/>
      <c r="L147" s="10"/>
      <c r="M147" s="10"/>
      <c r="N147" s="10"/>
      <c r="O147" s="10"/>
      <c r="P147" s="10"/>
      <c r="Q147" s="10"/>
      <c r="R147" s="10"/>
      <c r="T147" s="26"/>
      <c r="U147" s="26"/>
      <c r="V147" s="26"/>
      <c r="W147" s="26"/>
      <c r="X147" s="26"/>
      <c r="Y147" s="26"/>
      <c r="Z147" s="26"/>
      <c r="AA147" s="26"/>
      <c r="AB147" s="26"/>
      <c r="AC147" s="26"/>
      <c r="AD147" s="26"/>
      <c r="AE147" s="26"/>
      <c r="AF147" s="26"/>
      <c r="AG147" s="26"/>
      <c r="AH147" s="26"/>
      <c r="AI147" s="26"/>
    </row>
    <row r="148">
      <c r="B148" s="25"/>
      <c r="C148" s="23"/>
      <c r="D148" s="23"/>
      <c r="E148" s="25"/>
      <c r="F148" s="25"/>
      <c r="G148" s="10"/>
      <c r="H148" s="10"/>
      <c r="I148" s="10"/>
      <c r="J148" s="10"/>
      <c r="K148" s="10"/>
      <c r="L148" s="10"/>
      <c r="M148" s="10"/>
      <c r="N148" s="10"/>
      <c r="O148" s="10"/>
      <c r="P148" s="10"/>
      <c r="Q148" s="10"/>
      <c r="R148" s="10"/>
      <c r="T148" s="26"/>
      <c r="U148" s="26"/>
      <c r="V148" s="26"/>
      <c r="W148" s="26"/>
      <c r="X148" s="26"/>
      <c r="Y148" s="26"/>
      <c r="Z148" s="26"/>
      <c r="AA148" s="26"/>
      <c r="AB148" s="26"/>
      <c r="AC148" s="26"/>
      <c r="AD148" s="26"/>
      <c r="AE148" s="26"/>
      <c r="AF148" s="26"/>
      <c r="AG148" s="26"/>
      <c r="AH148" s="26"/>
      <c r="AI148" s="26"/>
    </row>
    <row r="149">
      <c r="B149" s="25"/>
      <c r="C149" s="23"/>
      <c r="D149" s="23"/>
      <c r="E149" s="25"/>
      <c r="F149" s="25"/>
      <c r="G149" s="10"/>
      <c r="H149" s="10"/>
      <c r="I149" s="10"/>
      <c r="J149" s="10"/>
      <c r="K149" s="10"/>
      <c r="L149" s="10"/>
      <c r="M149" s="10"/>
      <c r="N149" s="10"/>
      <c r="O149" s="10"/>
      <c r="P149" s="10"/>
      <c r="Q149" s="10"/>
      <c r="R149" s="10"/>
      <c r="T149" s="26"/>
      <c r="U149" s="26"/>
      <c r="V149" s="26"/>
      <c r="W149" s="26"/>
      <c r="X149" s="26"/>
      <c r="Y149" s="26"/>
      <c r="Z149" s="26"/>
      <c r="AA149" s="26"/>
      <c r="AB149" s="26"/>
      <c r="AC149" s="26"/>
      <c r="AD149" s="26"/>
      <c r="AE149" s="26"/>
      <c r="AF149" s="26"/>
      <c r="AG149" s="26"/>
      <c r="AH149" s="26"/>
      <c r="AI149" s="26"/>
    </row>
    <row r="150">
      <c r="B150" s="25"/>
      <c r="C150" s="23"/>
      <c r="D150" s="23"/>
      <c r="E150" s="25"/>
      <c r="F150" s="25"/>
      <c r="G150" s="10"/>
      <c r="H150" s="10"/>
      <c r="I150" s="10"/>
      <c r="J150" s="10"/>
      <c r="K150" s="10"/>
      <c r="L150" s="10"/>
      <c r="M150" s="10"/>
      <c r="N150" s="10"/>
      <c r="O150" s="10"/>
      <c r="P150" s="10"/>
      <c r="Q150" s="10"/>
      <c r="R150" s="10"/>
      <c r="T150" s="26"/>
      <c r="U150" s="26"/>
      <c r="V150" s="26"/>
      <c r="W150" s="26"/>
      <c r="X150" s="26"/>
      <c r="Y150" s="26"/>
      <c r="Z150" s="26"/>
      <c r="AA150" s="26"/>
      <c r="AB150" s="26"/>
      <c r="AC150" s="26"/>
      <c r="AD150" s="26"/>
      <c r="AE150" s="26"/>
      <c r="AF150" s="26"/>
      <c r="AG150" s="26"/>
      <c r="AH150" s="26"/>
      <c r="AI150" s="26"/>
    </row>
    <row r="151">
      <c r="B151" s="25"/>
      <c r="C151" s="23"/>
      <c r="D151" s="23"/>
      <c r="E151" s="25"/>
      <c r="F151" s="25"/>
      <c r="G151" s="10"/>
      <c r="H151" s="10"/>
      <c r="I151" s="10"/>
      <c r="J151" s="10"/>
      <c r="K151" s="10"/>
      <c r="L151" s="10"/>
      <c r="M151" s="10"/>
      <c r="N151" s="10"/>
      <c r="O151" s="10"/>
      <c r="P151" s="10"/>
      <c r="Q151" s="10"/>
      <c r="R151" s="10"/>
      <c r="T151" s="26"/>
      <c r="U151" s="26"/>
      <c r="V151" s="26"/>
      <c r="W151" s="26"/>
      <c r="X151" s="26"/>
      <c r="Y151" s="26"/>
      <c r="Z151" s="26"/>
      <c r="AA151" s="26"/>
      <c r="AB151" s="26"/>
      <c r="AC151" s="26"/>
      <c r="AD151" s="26"/>
      <c r="AE151" s="26"/>
      <c r="AF151" s="26"/>
      <c r="AG151" s="26"/>
      <c r="AH151" s="26"/>
      <c r="AI151" s="26"/>
    </row>
    <row r="152">
      <c r="B152" s="25"/>
      <c r="C152" s="23"/>
      <c r="D152" s="23"/>
      <c r="E152" s="25"/>
      <c r="F152" s="25"/>
      <c r="G152" s="10"/>
      <c r="H152" s="10"/>
      <c r="I152" s="10"/>
      <c r="J152" s="10"/>
      <c r="K152" s="10"/>
      <c r="L152" s="10"/>
      <c r="M152" s="10"/>
      <c r="N152" s="10"/>
      <c r="O152" s="10"/>
      <c r="P152" s="10"/>
      <c r="Q152" s="10"/>
      <c r="R152" s="10"/>
      <c r="T152" s="26"/>
      <c r="U152" s="26"/>
      <c r="V152" s="26"/>
      <c r="W152" s="26"/>
      <c r="X152" s="26"/>
      <c r="Y152" s="26"/>
      <c r="Z152" s="26"/>
      <c r="AA152" s="26"/>
      <c r="AB152" s="26"/>
      <c r="AC152" s="26"/>
      <c r="AD152" s="26"/>
      <c r="AE152" s="26"/>
      <c r="AF152" s="26"/>
      <c r="AG152" s="26"/>
      <c r="AH152" s="26"/>
      <c r="AI152" s="26"/>
    </row>
    <row r="153">
      <c r="B153" s="25"/>
      <c r="C153" s="23"/>
      <c r="D153" s="23"/>
      <c r="E153" s="25"/>
      <c r="F153" s="25"/>
      <c r="G153" s="10"/>
      <c r="H153" s="10"/>
      <c r="I153" s="10"/>
      <c r="J153" s="10"/>
      <c r="K153" s="10"/>
      <c r="L153" s="10"/>
      <c r="M153" s="10"/>
      <c r="N153" s="10"/>
      <c r="O153" s="10"/>
      <c r="P153" s="10"/>
      <c r="Q153" s="10"/>
      <c r="R153" s="10"/>
      <c r="T153" s="26"/>
      <c r="U153" s="26"/>
      <c r="V153" s="26"/>
      <c r="W153" s="26"/>
      <c r="X153" s="26"/>
      <c r="Y153" s="26"/>
      <c r="Z153" s="26"/>
      <c r="AA153" s="26"/>
      <c r="AB153" s="26"/>
      <c r="AC153" s="26"/>
      <c r="AD153" s="26"/>
      <c r="AE153" s="26"/>
      <c r="AF153" s="26"/>
      <c r="AG153" s="26"/>
      <c r="AH153" s="26"/>
      <c r="AI153" s="26"/>
    </row>
    <row r="154">
      <c r="B154" s="25"/>
      <c r="C154" s="23"/>
      <c r="D154" s="23"/>
      <c r="E154" s="25"/>
      <c r="F154" s="25"/>
      <c r="G154" s="10"/>
      <c r="H154" s="10"/>
      <c r="I154" s="10"/>
      <c r="J154" s="10"/>
      <c r="K154" s="10"/>
      <c r="L154" s="10"/>
      <c r="M154" s="10"/>
      <c r="N154" s="10"/>
      <c r="O154" s="10"/>
      <c r="P154" s="10"/>
      <c r="Q154" s="10"/>
      <c r="R154" s="10"/>
      <c r="T154" s="26"/>
      <c r="U154" s="26"/>
      <c r="V154" s="26"/>
      <c r="W154" s="26"/>
      <c r="X154" s="26"/>
      <c r="Y154" s="26"/>
      <c r="Z154" s="26"/>
      <c r="AA154" s="26"/>
      <c r="AB154" s="26"/>
      <c r="AC154" s="26"/>
      <c r="AD154" s="26"/>
      <c r="AE154" s="26"/>
      <c r="AF154" s="26"/>
      <c r="AG154" s="26"/>
      <c r="AH154" s="26"/>
      <c r="AI154" s="26"/>
    </row>
    <row r="155">
      <c r="B155" s="25"/>
      <c r="C155" s="23"/>
      <c r="D155" s="23"/>
      <c r="E155" s="25"/>
      <c r="F155" s="25"/>
      <c r="G155" s="10"/>
      <c r="H155" s="10"/>
      <c r="I155" s="10"/>
      <c r="J155" s="10"/>
      <c r="K155" s="10"/>
      <c r="L155" s="10"/>
      <c r="M155" s="10"/>
      <c r="N155" s="10"/>
      <c r="O155" s="10"/>
      <c r="P155" s="10"/>
      <c r="Q155" s="10"/>
      <c r="R155" s="10"/>
      <c r="T155" s="26"/>
      <c r="U155" s="26"/>
      <c r="V155" s="26"/>
      <c r="W155" s="26"/>
      <c r="X155" s="26"/>
      <c r="Y155" s="26"/>
      <c r="Z155" s="26"/>
      <c r="AA155" s="26"/>
      <c r="AB155" s="26"/>
      <c r="AC155" s="26"/>
      <c r="AD155" s="26"/>
      <c r="AE155" s="26"/>
      <c r="AF155" s="26"/>
      <c r="AG155" s="26"/>
      <c r="AH155" s="26"/>
      <c r="AI155" s="26"/>
    </row>
    <row r="156">
      <c r="B156" s="25"/>
      <c r="C156" s="23"/>
      <c r="D156" s="23"/>
      <c r="E156" s="25"/>
      <c r="F156" s="25"/>
      <c r="G156" s="10"/>
      <c r="H156" s="10"/>
      <c r="I156" s="10"/>
      <c r="J156" s="10"/>
      <c r="K156" s="10"/>
      <c r="L156" s="10"/>
      <c r="M156" s="10"/>
      <c r="N156" s="10"/>
      <c r="O156" s="10"/>
      <c r="P156" s="10"/>
      <c r="Q156" s="10"/>
      <c r="R156" s="10"/>
      <c r="T156" s="26"/>
      <c r="U156" s="26"/>
      <c r="V156" s="26"/>
      <c r="W156" s="26"/>
      <c r="X156" s="26"/>
      <c r="Y156" s="26"/>
      <c r="Z156" s="26"/>
      <c r="AA156" s="26"/>
      <c r="AB156" s="26"/>
      <c r="AC156" s="26"/>
      <c r="AD156" s="26"/>
      <c r="AE156" s="26"/>
      <c r="AF156" s="26"/>
      <c r="AG156" s="26"/>
      <c r="AH156" s="26"/>
      <c r="AI156" s="26"/>
    </row>
    <row r="157">
      <c r="B157" s="25"/>
      <c r="C157" s="23"/>
      <c r="D157" s="23"/>
      <c r="E157" s="25"/>
      <c r="F157" s="25"/>
      <c r="G157" s="10"/>
      <c r="H157" s="10"/>
      <c r="I157" s="10"/>
      <c r="J157" s="10"/>
      <c r="K157" s="10"/>
      <c r="L157" s="10"/>
      <c r="M157" s="10"/>
      <c r="N157" s="10"/>
      <c r="O157" s="10"/>
      <c r="P157" s="10"/>
      <c r="Q157" s="10"/>
      <c r="R157" s="10"/>
      <c r="T157" s="26"/>
      <c r="U157" s="26"/>
      <c r="V157" s="26"/>
      <c r="W157" s="26"/>
      <c r="X157" s="26"/>
      <c r="Y157" s="26"/>
      <c r="Z157" s="26"/>
      <c r="AA157" s="26"/>
      <c r="AB157" s="26"/>
      <c r="AC157" s="26"/>
      <c r="AD157" s="26"/>
      <c r="AE157" s="26"/>
      <c r="AF157" s="26"/>
      <c r="AG157" s="26"/>
      <c r="AH157" s="26"/>
      <c r="AI157" s="26"/>
    </row>
    <row r="158">
      <c r="B158" s="25"/>
      <c r="C158" s="23"/>
      <c r="D158" s="23"/>
      <c r="E158" s="25"/>
      <c r="F158" s="25"/>
      <c r="G158" s="10"/>
      <c r="H158" s="10"/>
      <c r="I158" s="10"/>
      <c r="J158" s="10"/>
      <c r="K158" s="10"/>
      <c r="L158" s="10"/>
      <c r="M158" s="10"/>
      <c r="N158" s="10"/>
      <c r="O158" s="10"/>
      <c r="P158" s="10"/>
      <c r="Q158" s="10"/>
      <c r="R158" s="10"/>
      <c r="T158" s="26"/>
      <c r="U158" s="26"/>
      <c r="V158" s="26"/>
      <c r="W158" s="26"/>
      <c r="X158" s="26"/>
      <c r="Y158" s="26"/>
      <c r="Z158" s="26"/>
      <c r="AA158" s="26"/>
      <c r="AB158" s="26"/>
      <c r="AC158" s="26"/>
      <c r="AD158" s="26"/>
      <c r="AE158" s="26"/>
      <c r="AF158" s="26"/>
      <c r="AG158" s="26"/>
      <c r="AH158" s="26"/>
      <c r="AI158" s="26"/>
    </row>
    <row r="159">
      <c r="B159" s="25"/>
      <c r="C159" s="23"/>
      <c r="D159" s="23"/>
      <c r="E159" s="25"/>
      <c r="F159" s="25"/>
      <c r="G159" s="10"/>
      <c r="H159" s="10"/>
      <c r="I159" s="10"/>
      <c r="J159" s="10"/>
      <c r="K159" s="10"/>
      <c r="L159" s="10"/>
      <c r="M159" s="10"/>
      <c r="N159" s="10"/>
      <c r="O159" s="10"/>
      <c r="P159" s="10"/>
      <c r="Q159" s="10"/>
      <c r="R159" s="10"/>
      <c r="T159" s="26"/>
      <c r="U159" s="26"/>
      <c r="V159" s="26"/>
      <c r="W159" s="26"/>
      <c r="X159" s="26"/>
      <c r="Y159" s="26"/>
      <c r="Z159" s="26"/>
      <c r="AA159" s="26"/>
      <c r="AB159" s="26"/>
      <c r="AC159" s="26"/>
      <c r="AD159" s="26"/>
      <c r="AE159" s="26"/>
      <c r="AF159" s="26"/>
      <c r="AG159" s="26"/>
      <c r="AH159" s="26"/>
      <c r="AI159" s="26"/>
    </row>
    <row r="160">
      <c r="B160" s="25"/>
      <c r="C160" s="23"/>
      <c r="D160" s="23"/>
      <c r="E160" s="25"/>
      <c r="F160" s="25"/>
      <c r="G160" s="10"/>
      <c r="H160" s="10"/>
      <c r="I160" s="10"/>
      <c r="J160" s="10"/>
      <c r="K160" s="10"/>
      <c r="L160" s="10"/>
      <c r="M160" s="10"/>
      <c r="N160" s="10"/>
      <c r="O160" s="10"/>
      <c r="P160" s="10"/>
      <c r="Q160" s="10"/>
      <c r="R160" s="10"/>
      <c r="T160" s="26"/>
      <c r="U160" s="26"/>
      <c r="V160" s="26"/>
      <c r="W160" s="26"/>
      <c r="X160" s="26"/>
      <c r="Y160" s="26"/>
      <c r="Z160" s="26"/>
      <c r="AA160" s="26"/>
      <c r="AB160" s="26"/>
      <c r="AC160" s="26"/>
      <c r="AD160" s="26"/>
      <c r="AE160" s="26"/>
      <c r="AF160" s="26"/>
      <c r="AG160" s="26"/>
      <c r="AH160" s="26"/>
      <c r="AI160" s="26"/>
    </row>
    <row r="161">
      <c r="B161" s="25"/>
      <c r="C161" s="23"/>
      <c r="D161" s="23"/>
      <c r="E161" s="25"/>
      <c r="F161" s="25"/>
      <c r="G161" s="10"/>
      <c r="H161" s="10"/>
      <c r="I161" s="10"/>
      <c r="J161" s="10"/>
      <c r="K161" s="10"/>
      <c r="L161" s="10"/>
      <c r="M161" s="10"/>
      <c r="N161" s="10"/>
      <c r="O161" s="10"/>
      <c r="P161" s="10"/>
      <c r="Q161" s="10"/>
      <c r="R161" s="10"/>
      <c r="T161" s="26"/>
      <c r="U161" s="26"/>
      <c r="V161" s="26"/>
      <c r="W161" s="26"/>
      <c r="X161" s="26"/>
      <c r="Y161" s="26"/>
      <c r="Z161" s="26"/>
      <c r="AA161" s="26"/>
      <c r="AB161" s="26"/>
      <c r="AC161" s="26"/>
      <c r="AD161" s="26"/>
      <c r="AE161" s="26"/>
      <c r="AF161" s="26"/>
      <c r="AG161" s="26"/>
      <c r="AH161" s="26"/>
      <c r="AI161" s="26"/>
    </row>
    <row r="162">
      <c r="B162" s="25"/>
      <c r="C162" s="23"/>
      <c r="D162" s="23"/>
      <c r="E162" s="25"/>
      <c r="F162" s="25"/>
      <c r="G162" s="10"/>
      <c r="H162" s="10"/>
      <c r="I162" s="10"/>
      <c r="J162" s="10"/>
      <c r="K162" s="10"/>
      <c r="L162" s="10"/>
      <c r="M162" s="10"/>
      <c r="N162" s="10"/>
      <c r="O162" s="10"/>
      <c r="P162" s="10"/>
      <c r="Q162" s="10"/>
      <c r="R162" s="10"/>
      <c r="T162" s="26"/>
      <c r="U162" s="26"/>
      <c r="V162" s="26"/>
      <c r="W162" s="26"/>
      <c r="X162" s="26"/>
      <c r="Y162" s="26"/>
      <c r="Z162" s="26"/>
      <c r="AA162" s="26"/>
      <c r="AB162" s="26"/>
      <c r="AC162" s="26"/>
      <c r="AD162" s="26"/>
      <c r="AE162" s="26"/>
      <c r="AF162" s="26"/>
      <c r="AG162" s="26"/>
      <c r="AH162" s="26"/>
      <c r="AI162" s="26"/>
    </row>
    <row r="163">
      <c r="B163" s="25"/>
      <c r="C163" s="23"/>
      <c r="D163" s="23"/>
      <c r="E163" s="25"/>
      <c r="F163" s="25"/>
      <c r="G163" s="10"/>
      <c r="H163" s="10"/>
      <c r="I163" s="10"/>
      <c r="J163" s="10"/>
      <c r="K163" s="10"/>
      <c r="L163" s="10"/>
      <c r="M163" s="10"/>
      <c r="N163" s="10"/>
      <c r="O163" s="10"/>
      <c r="P163" s="10"/>
      <c r="Q163" s="10"/>
      <c r="R163" s="10"/>
      <c r="T163" s="26"/>
      <c r="U163" s="26"/>
      <c r="V163" s="26"/>
      <c r="W163" s="26"/>
      <c r="X163" s="26"/>
      <c r="Y163" s="26"/>
      <c r="Z163" s="26"/>
      <c r="AA163" s="26"/>
      <c r="AB163" s="26"/>
      <c r="AC163" s="26"/>
      <c r="AD163" s="26"/>
      <c r="AE163" s="26"/>
      <c r="AF163" s="26"/>
      <c r="AG163" s="26"/>
      <c r="AH163" s="26"/>
      <c r="AI163" s="26"/>
    </row>
    <row r="164">
      <c r="B164" s="25"/>
      <c r="C164" s="23"/>
      <c r="D164" s="23"/>
      <c r="E164" s="25"/>
      <c r="F164" s="25"/>
      <c r="G164" s="10"/>
      <c r="H164" s="10"/>
      <c r="I164" s="10"/>
      <c r="J164" s="10"/>
      <c r="K164" s="10"/>
      <c r="L164" s="10"/>
      <c r="M164" s="10"/>
      <c r="N164" s="10"/>
      <c r="O164" s="10"/>
      <c r="P164" s="10"/>
      <c r="Q164" s="10"/>
      <c r="R164" s="10"/>
      <c r="T164" s="26"/>
      <c r="U164" s="26"/>
      <c r="V164" s="26"/>
      <c r="W164" s="26"/>
      <c r="X164" s="26"/>
      <c r="Y164" s="26"/>
      <c r="Z164" s="26"/>
      <c r="AA164" s="26"/>
      <c r="AB164" s="26"/>
      <c r="AC164" s="26"/>
      <c r="AD164" s="26"/>
      <c r="AE164" s="26"/>
      <c r="AF164" s="26"/>
      <c r="AG164" s="26"/>
      <c r="AH164" s="26"/>
      <c r="AI164" s="26"/>
    </row>
    <row r="165">
      <c r="B165" s="25"/>
      <c r="C165" s="23"/>
      <c r="D165" s="23"/>
      <c r="E165" s="25"/>
      <c r="F165" s="25"/>
      <c r="G165" s="10"/>
      <c r="H165" s="10"/>
      <c r="I165" s="10"/>
      <c r="J165" s="10"/>
      <c r="K165" s="10"/>
      <c r="L165" s="10"/>
      <c r="M165" s="10"/>
      <c r="N165" s="10"/>
      <c r="O165" s="10"/>
      <c r="P165" s="10"/>
      <c r="Q165" s="10"/>
      <c r="R165" s="10"/>
      <c r="T165" s="26"/>
      <c r="U165" s="26"/>
      <c r="V165" s="26"/>
      <c r="W165" s="26"/>
      <c r="X165" s="26"/>
      <c r="Y165" s="26"/>
      <c r="Z165" s="26"/>
      <c r="AA165" s="26"/>
      <c r="AB165" s="26"/>
      <c r="AC165" s="26"/>
      <c r="AD165" s="26"/>
      <c r="AE165" s="26"/>
      <c r="AF165" s="26"/>
      <c r="AG165" s="26"/>
      <c r="AH165" s="26"/>
      <c r="AI165" s="26"/>
    </row>
    <row r="166">
      <c r="B166" s="25"/>
      <c r="C166" s="23"/>
      <c r="D166" s="23"/>
      <c r="E166" s="25"/>
      <c r="F166" s="25"/>
      <c r="G166" s="10"/>
      <c r="H166" s="10"/>
      <c r="I166" s="10"/>
      <c r="J166" s="10"/>
      <c r="K166" s="10"/>
      <c r="L166" s="10"/>
      <c r="M166" s="10"/>
      <c r="N166" s="10"/>
      <c r="O166" s="10"/>
      <c r="P166" s="10"/>
      <c r="Q166" s="10"/>
      <c r="R166" s="10"/>
      <c r="T166" s="26"/>
      <c r="U166" s="26"/>
      <c r="V166" s="26"/>
      <c r="W166" s="26"/>
      <c r="X166" s="26"/>
      <c r="Y166" s="26"/>
      <c r="Z166" s="26"/>
      <c r="AA166" s="26"/>
      <c r="AB166" s="26"/>
      <c r="AC166" s="26"/>
      <c r="AD166" s="26"/>
      <c r="AE166" s="26"/>
      <c r="AF166" s="26"/>
      <c r="AG166" s="26"/>
      <c r="AH166" s="26"/>
      <c r="AI166" s="26"/>
    </row>
    <row r="167">
      <c r="B167" s="25"/>
      <c r="C167" s="23"/>
      <c r="D167" s="23"/>
      <c r="E167" s="25"/>
      <c r="F167" s="25"/>
      <c r="G167" s="10"/>
      <c r="H167" s="10"/>
      <c r="I167" s="10"/>
      <c r="J167" s="10"/>
      <c r="K167" s="10"/>
      <c r="L167" s="10"/>
      <c r="M167" s="10"/>
      <c r="N167" s="10"/>
      <c r="O167" s="10"/>
      <c r="P167" s="10"/>
      <c r="Q167" s="10"/>
      <c r="R167" s="10"/>
      <c r="T167" s="26"/>
      <c r="U167" s="26"/>
      <c r="V167" s="26"/>
      <c r="W167" s="26"/>
      <c r="X167" s="26"/>
      <c r="Y167" s="26"/>
      <c r="Z167" s="26"/>
      <c r="AA167" s="26"/>
      <c r="AB167" s="26"/>
      <c r="AC167" s="26"/>
      <c r="AD167" s="26"/>
      <c r="AE167" s="26"/>
      <c r="AF167" s="26"/>
      <c r="AG167" s="26"/>
      <c r="AH167" s="26"/>
      <c r="AI167" s="26"/>
    </row>
    <row r="168">
      <c r="B168" s="25"/>
      <c r="C168" s="23"/>
      <c r="D168" s="23"/>
      <c r="E168" s="25"/>
      <c r="F168" s="25"/>
      <c r="G168" s="10"/>
      <c r="H168" s="10"/>
      <c r="I168" s="10"/>
      <c r="J168" s="10"/>
      <c r="K168" s="10"/>
      <c r="L168" s="10"/>
      <c r="M168" s="10"/>
      <c r="N168" s="10"/>
      <c r="O168" s="10"/>
      <c r="P168" s="10"/>
      <c r="Q168" s="10"/>
      <c r="R168" s="10"/>
      <c r="T168" s="26"/>
      <c r="U168" s="26"/>
      <c r="V168" s="26"/>
      <c r="W168" s="26"/>
      <c r="X168" s="26"/>
      <c r="Y168" s="26"/>
      <c r="Z168" s="26"/>
      <c r="AA168" s="26"/>
      <c r="AB168" s="26"/>
      <c r="AC168" s="26"/>
      <c r="AD168" s="26"/>
      <c r="AE168" s="26"/>
      <c r="AF168" s="26"/>
      <c r="AG168" s="26"/>
      <c r="AH168" s="26"/>
      <c r="AI168" s="26"/>
    </row>
    <row r="169">
      <c r="B169" s="25"/>
      <c r="C169" s="23"/>
      <c r="D169" s="23"/>
      <c r="E169" s="25"/>
      <c r="F169" s="25"/>
      <c r="G169" s="10"/>
      <c r="H169" s="10"/>
      <c r="I169" s="10"/>
      <c r="J169" s="10"/>
      <c r="K169" s="10"/>
      <c r="L169" s="10"/>
      <c r="M169" s="10"/>
      <c r="N169" s="10"/>
      <c r="O169" s="10"/>
      <c r="P169" s="10"/>
      <c r="Q169" s="10"/>
      <c r="R169" s="10"/>
      <c r="T169" s="26"/>
      <c r="U169" s="26"/>
      <c r="V169" s="26"/>
      <c r="W169" s="26"/>
      <c r="X169" s="26"/>
      <c r="Y169" s="26"/>
      <c r="Z169" s="26"/>
      <c r="AA169" s="26"/>
      <c r="AB169" s="26"/>
      <c r="AC169" s="26"/>
      <c r="AD169" s="26"/>
      <c r="AE169" s="26"/>
      <c r="AF169" s="26"/>
      <c r="AG169" s="26"/>
      <c r="AH169" s="26"/>
      <c r="AI169" s="26"/>
    </row>
    <row r="170">
      <c r="B170" s="25"/>
      <c r="C170" s="23"/>
      <c r="D170" s="23"/>
      <c r="E170" s="25"/>
      <c r="F170" s="25"/>
      <c r="G170" s="10"/>
      <c r="H170" s="10"/>
      <c r="I170" s="10"/>
      <c r="J170" s="10"/>
      <c r="K170" s="10"/>
      <c r="L170" s="10"/>
      <c r="M170" s="10"/>
      <c r="N170" s="10"/>
      <c r="O170" s="10"/>
      <c r="P170" s="10"/>
      <c r="Q170" s="10"/>
      <c r="R170" s="10"/>
      <c r="T170" s="26"/>
      <c r="U170" s="26"/>
      <c r="V170" s="26"/>
      <c r="W170" s="26"/>
      <c r="X170" s="26"/>
      <c r="Y170" s="26"/>
      <c r="Z170" s="26"/>
      <c r="AA170" s="26"/>
      <c r="AB170" s="26"/>
      <c r="AC170" s="26"/>
      <c r="AD170" s="26"/>
      <c r="AE170" s="26"/>
      <c r="AF170" s="26"/>
      <c r="AG170" s="26"/>
      <c r="AH170" s="26"/>
      <c r="AI170" s="26"/>
    </row>
    <row r="171">
      <c r="B171" s="25"/>
      <c r="C171" s="23"/>
      <c r="D171" s="23"/>
      <c r="E171" s="25"/>
      <c r="F171" s="25"/>
      <c r="G171" s="10"/>
      <c r="H171" s="10"/>
      <c r="I171" s="10"/>
      <c r="J171" s="10"/>
      <c r="K171" s="10"/>
      <c r="L171" s="10"/>
      <c r="M171" s="10"/>
      <c r="N171" s="10"/>
      <c r="O171" s="10"/>
      <c r="P171" s="10"/>
      <c r="Q171" s="10"/>
      <c r="R171" s="10"/>
      <c r="T171" s="26"/>
      <c r="U171" s="26"/>
      <c r="V171" s="26"/>
      <c r="W171" s="26"/>
      <c r="X171" s="26"/>
      <c r="Y171" s="26"/>
      <c r="Z171" s="26"/>
      <c r="AA171" s="26"/>
      <c r="AB171" s="26"/>
      <c r="AC171" s="26"/>
      <c r="AD171" s="26"/>
      <c r="AE171" s="26"/>
      <c r="AF171" s="26"/>
      <c r="AG171" s="26"/>
      <c r="AH171" s="26"/>
      <c r="AI171" s="26"/>
    </row>
    <row r="172">
      <c r="B172" s="25"/>
      <c r="C172" s="23"/>
      <c r="D172" s="23"/>
      <c r="E172" s="25"/>
      <c r="F172" s="25"/>
      <c r="G172" s="10"/>
      <c r="H172" s="10"/>
      <c r="I172" s="10"/>
      <c r="J172" s="10"/>
      <c r="K172" s="10"/>
      <c r="L172" s="10"/>
      <c r="M172" s="10"/>
      <c r="N172" s="10"/>
      <c r="O172" s="10"/>
      <c r="P172" s="10"/>
      <c r="Q172" s="10"/>
      <c r="R172" s="10"/>
      <c r="T172" s="26"/>
      <c r="U172" s="26"/>
      <c r="V172" s="26"/>
      <c r="W172" s="26"/>
      <c r="X172" s="26"/>
      <c r="Y172" s="26"/>
      <c r="Z172" s="26"/>
      <c r="AA172" s="26"/>
      <c r="AB172" s="26"/>
      <c r="AC172" s="26"/>
      <c r="AD172" s="26"/>
      <c r="AE172" s="26"/>
      <c r="AF172" s="26"/>
      <c r="AG172" s="26"/>
      <c r="AH172" s="26"/>
      <c r="AI172" s="26"/>
    </row>
    <row r="173">
      <c r="B173" s="25"/>
      <c r="C173" s="23"/>
      <c r="D173" s="23"/>
      <c r="E173" s="25"/>
      <c r="F173" s="25"/>
      <c r="G173" s="10"/>
      <c r="H173" s="10"/>
      <c r="I173" s="10"/>
      <c r="J173" s="10"/>
      <c r="K173" s="10"/>
      <c r="L173" s="10"/>
      <c r="M173" s="10"/>
      <c r="N173" s="10"/>
      <c r="O173" s="10"/>
      <c r="P173" s="10"/>
      <c r="Q173" s="10"/>
      <c r="R173" s="10"/>
      <c r="T173" s="26"/>
      <c r="U173" s="26"/>
      <c r="V173" s="26"/>
      <c r="W173" s="26"/>
      <c r="X173" s="26"/>
      <c r="Y173" s="26"/>
      <c r="Z173" s="26"/>
      <c r="AA173" s="26"/>
      <c r="AB173" s="26"/>
      <c r="AC173" s="26"/>
      <c r="AD173" s="26"/>
      <c r="AE173" s="26"/>
      <c r="AF173" s="26"/>
      <c r="AG173" s="26"/>
      <c r="AH173" s="26"/>
      <c r="AI173" s="26"/>
    </row>
    <row r="174">
      <c r="B174" s="25"/>
      <c r="C174" s="23"/>
      <c r="D174" s="23"/>
      <c r="E174" s="25"/>
      <c r="F174" s="25"/>
      <c r="G174" s="10"/>
      <c r="H174" s="10"/>
      <c r="I174" s="10"/>
      <c r="J174" s="10"/>
      <c r="K174" s="10"/>
      <c r="L174" s="10"/>
      <c r="M174" s="10"/>
      <c r="N174" s="10"/>
      <c r="O174" s="10"/>
      <c r="P174" s="10"/>
      <c r="Q174" s="10"/>
      <c r="R174" s="10"/>
      <c r="T174" s="26"/>
      <c r="U174" s="26"/>
      <c r="V174" s="26"/>
      <c r="W174" s="26"/>
      <c r="X174" s="26"/>
      <c r="Y174" s="26"/>
      <c r="Z174" s="26"/>
      <c r="AA174" s="26"/>
      <c r="AB174" s="26"/>
      <c r="AC174" s="26"/>
      <c r="AD174" s="26"/>
      <c r="AE174" s="26"/>
      <c r="AF174" s="26"/>
      <c r="AG174" s="26"/>
      <c r="AH174" s="26"/>
      <c r="AI174" s="26"/>
    </row>
    <row r="175">
      <c r="B175" s="25"/>
      <c r="C175" s="23"/>
      <c r="D175" s="23"/>
      <c r="E175" s="25"/>
      <c r="F175" s="25"/>
      <c r="G175" s="10"/>
      <c r="H175" s="10"/>
      <c r="I175" s="10"/>
      <c r="J175" s="10"/>
      <c r="K175" s="10"/>
      <c r="L175" s="10"/>
      <c r="M175" s="10"/>
      <c r="N175" s="10"/>
      <c r="O175" s="10"/>
      <c r="P175" s="10"/>
      <c r="Q175" s="10"/>
      <c r="R175" s="10"/>
      <c r="T175" s="26"/>
      <c r="U175" s="26"/>
      <c r="V175" s="26"/>
      <c r="W175" s="26"/>
      <c r="X175" s="26"/>
      <c r="Y175" s="26"/>
      <c r="Z175" s="26"/>
      <c r="AA175" s="26"/>
      <c r="AB175" s="26"/>
      <c r="AC175" s="26"/>
      <c r="AD175" s="26"/>
      <c r="AE175" s="26"/>
      <c r="AF175" s="26"/>
      <c r="AG175" s="26"/>
      <c r="AH175" s="26"/>
      <c r="AI175" s="26"/>
    </row>
    <row r="176">
      <c r="B176" s="25"/>
      <c r="C176" s="23"/>
      <c r="D176" s="23"/>
      <c r="E176" s="25"/>
      <c r="F176" s="25"/>
      <c r="G176" s="10"/>
      <c r="H176" s="10"/>
      <c r="I176" s="10"/>
      <c r="J176" s="10"/>
      <c r="K176" s="10"/>
      <c r="L176" s="10"/>
      <c r="M176" s="10"/>
      <c r="N176" s="10"/>
      <c r="O176" s="10"/>
      <c r="P176" s="10"/>
      <c r="Q176" s="10"/>
      <c r="R176" s="10"/>
      <c r="T176" s="26"/>
      <c r="U176" s="26"/>
      <c r="V176" s="26"/>
      <c r="W176" s="26"/>
      <c r="X176" s="26"/>
      <c r="Y176" s="26"/>
      <c r="Z176" s="26"/>
      <c r="AA176" s="26"/>
      <c r="AB176" s="26"/>
      <c r="AC176" s="26"/>
      <c r="AD176" s="26"/>
      <c r="AE176" s="26"/>
      <c r="AF176" s="26"/>
      <c r="AG176" s="26"/>
      <c r="AH176" s="26"/>
      <c r="AI176" s="26"/>
    </row>
    <row r="177">
      <c r="B177" s="25"/>
      <c r="C177" s="23"/>
      <c r="D177" s="23"/>
      <c r="E177" s="25"/>
      <c r="F177" s="25"/>
      <c r="G177" s="10"/>
      <c r="H177" s="10"/>
      <c r="I177" s="10"/>
      <c r="J177" s="10"/>
      <c r="K177" s="10"/>
      <c r="L177" s="10"/>
      <c r="M177" s="10"/>
      <c r="N177" s="10"/>
      <c r="O177" s="10"/>
      <c r="P177" s="10"/>
      <c r="Q177" s="10"/>
      <c r="R177" s="10"/>
      <c r="T177" s="26"/>
      <c r="U177" s="26"/>
      <c r="V177" s="26"/>
      <c r="W177" s="26"/>
      <c r="X177" s="26"/>
      <c r="Y177" s="26"/>
      <c r="Z177" s="26"/>
      <c r="AA177" s="26"/>
      <c r="AB177" s="26"/>
      <c r="AC177" s="26"/>
      <c r="AD177" s="26"/>
      <c r="AE177" s="26"/>
      <c r="AF177" s="26"/>
      <c r="AG177" s="26"/>
      <c r="AH177" s="26"/>
      <c r="AI177" s="26"/>
    </row>
    <row r="178">
      <c r="B178" s="25"/>
      <c r="C178" s="23"/>
      <c r="D178" s="23"/>
      <c r="E178" s="25"/>
      <c r="F178" s="25"/>
      <c r="G178" s="10"/>
      <c r="H178" s="10"/>
      <c r="I178" s="10"/>
      <c r="J178" s="10"/>
      <c r="K178" s="10"/>
      <c r="L178" s="10"/>
      <c r="M178" s="10"/>
      <c r="N178" s="10"/>
      <c r="O178" s="10"/>
      <c r="P178" s="10"/>
      <c r="Q178" s="10"/>
      <c r="R178" s="10"/>
      <c r="T178" s="26"/>
      <c r="U178" s="26"/>
      <c r="V178" s="26"/>
      <c r="W178" s="26"/>
      <c r="X178" s="26"/>
      <c r="Y178" s="26"/>
      <c r="Z178" s="26"/>
      <c r="AA178" s="26"/>
      <c r="AB178" s="26"/>
      <c r="AC178" s="26"/>
      <c r="AD178" s="26"/>
      <c r="AE178" s="26"/>
      <c r="AF178" s="26"/>
      <c r="AG178" s="26"/>
      <c r="AH178" s="26"/>
      <c r="AI178" s="26"/>
    </row>
    <row r="179">
      <c r="B179" s="25"/>
      <c r="C179" s="23"/>
      <c r="D179" s="23"/>
      <c r="E179" s="25"/>
      <c r="F179" s="25"/>
      <c r="G179" s="10"/>
      <c r="H179" s="10"/>
      <c r="I179" s="10"/>
      <c r="J179" s="10"/>
      <c r="K179" s="10"/>
      <c r="L179" s="10"/>
      <c r="M179" s="10"/>
      <c r="N179" s="10"/>
      <c r="O179" s="10"/>
      <c r="P179" s="10"/>
      <c r="Q179" s="10"/>
      <c r="R179" s="10"/>
      <c r="T179" s="26"/>
      <c r="U179" s="26"/>
      <c r="V179" s="26"/>
      <c r="W179" s="26"/>
      <c r="X179" s="26"/>
      <c r="Y179" s="26"/>
      <c r="Z179" s="26"/>
      <c r="AA179" s="26"/>
      <c r="AB179" s="26"/>
      <c r="AC179" s="26"/>
      <c r="AD179" s="26"/>
      <c r="AE179" s="26"/>
      <c r="AF179" s="26"/>
      <c r="AG179" s="26"/>
      <c r="AH179" s="26"/>
      <c r="AI179" s="26"/>
    </row>
    <row r="180">
      <c r="B180" s="25"/>
      <c r="C180" s="23"/>
      <c r="D180" s="23"/>
      <c r="E180" s="25"/>
      <c r="F180" s="25"/>
      <c r="G180" s="10"/>
      <c r="H180" s="10"/>
      <c r="I180" s="10"/>
      <c r="J180" s="10"/>
      <c r="K180" s="10"/>
      <c r="L180" s="10"/>
      <c r="M180" s="10"/>
      <c r="N180" s="10"/>
      <c r="O180" s="10"/>
      <c r="P180" s="10"/>
      <c r="Q180" s="10"/>
      <c r="R180" s="10"/>
      <c r="T180" s="26"/>
      <c r="U180" s="26"/>
      <c r="V180" s="26"/>
      <c r="W180" s="26"/>
      <c r="X180" s="26"/>
      <c r="Y180" s="26"/>
      <c r="Z180" s="26"/>
      <c r="AA180" s="26"/>
      <c r="AB180" s="26"/>
      <c r="AC180" s="26"/>
      <c r="AD180" s="26"/>
      <c r="AE180" s="26"/>
      <c r="AF180" s="26"/>
      <c r="AG180" s="26"/>
      <c r="AH180" s="26"/>
      <c r="AI180" s="26"/>
    </row>
    <row r="181">
      <c r="B181" s="25"/>
      <c r="C181" s="23"/>
      <c r="D181" s="23"/>
      <c r="E181" s="25"/>
      <c r="F181" s="25"/>
      <c r="G181" s="10"/>
      <c r="H181" s="10"/>
      <c r="I181" s="10"/>
      <c r="J181" s="10"/>
      <c r="K181" s="10"/>
      <c r="L181" s="10"/>
      <c r="M181" s="10"/>
      <c r="N181" s="10"/>
      <c r="O181" s="10"/>
      <c r="P181" s="10"/>
      <c r="Q181" s="10"/>
      <c r="R181" s="10"/>
      <c r="T181" s="26"/>
      <c r="U181" s="26"/>
      <c r="V181" s="26"/>
      <c r="W181" s="26"/>
      <c r="X181" s="26"/>
      <c r="Y181" s="26"/>
      <c r="Z181" s="26"/>
      <c r="AA181" s="26"/>
      <c r="AB181" s="26"/>
      <c r="AC181" s="26"/>
      <c r="AD181" s="26"/>
      <c r="AE181" s="26"/>
      <c r="AF181" s="26"/>
      <c r="AG181" s="26"/>
      <c r="AH181" s="26"/>
      <c r="AI181" s="26"/>
    </row>
    <row r="182">
      <c r="B182" s="25"/>
      <c r="C182" s="23"/>
      <c r="D182" s="23"/>
      <c r="E182" s="25"/>
      <c r="F182" s="25"/>
      <c r="G182" s="10"/>
      <c r="H182" s="10"/>
      <c r="I182" s="10"/>
      <c r="J182" s="10"/>
      <c r="K182" s="10"/>
      <c r="L182" s="10"/>
      <c r="M182" s="10"/>
      <c r="N182" s="10"/>
      <c r="O182" s="10"/>
      <c r="P182" s="10"/>
      <c r="Q182" s="10"/>
      <c r="R182" s="10"/>
      <c r="T182" s="26"/>
      <c r="U182" s="26"/>
      <c r="V182" s="26"/>
      <c r="W182" s="26"/>
      <c r="X182" s="26"/>
      <c r="Y182" s="26"/>
      <c r="Z182" s="26"/>
      <c r="AA182" s="26"/>
      <c r="AB182" s="26"/>
      <c r="AC182" s="26"/>
      <c r="AD182" s="26"/>
      <c r="AE182" s="26"/>
      <c r="AF182" s="26"/>
      <c r="AG182" s="26"/>
      <c r="AH182" s="26"/>
      <c r="AI182" s="26"/>
    </row>
    <row r="183">
      <c r="B183" s="25"/>
      <c r="C183" s="23"/>
      <c r="D183" s="23"/>
      <c r="E183" s="25"/>
      <c r="F183" s="25"/>
      <c r="G183" s="10"/>
      <c r="H183" s="10"/>
      <c r="I183" s="10"/>
      <c r="J183" s="10"/>
      <c r="K183" s="10"/>
      <c r="L183" s="10"/>
      <c r="M183" s="10"/>
      <c r="N183" s="10"/>
      <c r="O183" s="10"/>
      <c r="P183" s="10"/>
      <c r="Q183" s="10"/>
      <c r="R183" s="10"/>
      <c r="T183" s="26"/>
      <c r="U183" s="26"/>
      <c r="V183" s="26"/>
      <c r="W183" s="26"/>
      <c r="X183" s="26"/>
      <c r="Y183" s="26"/>
      <c r="Z183" s="26"/>
      <c r="AA183" s="26"/>
      <c r="AB183" s="26"/>
      <c r="AC183" s="26"/>
      <c r="AD183" s="26"/>
      <c r="AE183" s="26"/>
      <c r="AF183" s="26"/>
      <c r="AG183" s="26"/>
      <c r="AH183" s="26"/>
      <c r="AI183" s="26"/>
    </row>
    <row r="184">
      <c r="B184" s="25"/>
      <c r="C184" s="23"/>
      <c r="D184" s="23"/>
      <c r="E184" s="25"/>
      <c r="F184" s="25"/>
      <c r="G184" s="10"/>
      <c r="H184" s="10"/>
      <c r="I184" s="10"/>
      <c r="J184" s="10"/>
      <c r="K184" s="10"/>
      <c r="L184" s="10"/>
      <c r="M184" s="10"/>
      <c r="N184" s="10"/>
      <c r="O184" s="10"/>
      <c r="P184" s="10"/>
      <c r="Q184" s="10"/>
      <c r="R184" s="10"/>
      <c r="T184" s="26"/>
      <c r="U184" s="26"/>
      <c r="V184" s="26"/>
      <c r="W184" s="26"/>
      <c r="X184" s="26"/>
      <c r="Y184" s="26"/>
      <c r="Z184" s="26"/>
      <c r="AA184" s="26"/>
      <c r="AB184" s="26"/>
      <c r="AC184" s="26"/>
      <c r="AD184" s="26"/>
      <c r="AE184" s="26"/>
      <c r="AF184" s="26"/>
      <c r="AG184" s="26"/>
      <c r="AH184" s="26"/>
      <c r="AI184" s="26"/>
    </row>
    <row r="185">
      <c r="B185" s="25"/>
      <c r="C185" s="23"/>
      <c r="D185" s="23"/>
      <c r="E185" s="25"/>
      <c r="F185" s="25"/>
      <c r="G185" s="10"/>
      <c r="H185" s="10"/>
      <c r="I185" s="10"/>
      <c r="J185" s="10"/>
      <c r="K185" s="10"/>
      <c r="L185" s="10"/>
      <c r="M185" s="10"/>
      <c r="N185" s="10"/>
      <c r="O185" s="10"/>
      <c r="P185" s="10"/>
      <c r="Q185" s="10"/>
      <c r="R185" s="10"/>
      <c r="T185" s="26"/>
      <c r="U185" s="26"/>
      <c r="V185" s="26"/>
      <c r="W185" s="26"/>
      <c r="X185" s="26"/>
      <c r="Y185" s="26"/>
      <c r="Z185" s="26"/>
      <c r="AA185" s="26"/>
      <c r="AB185" s="26"/>
      <c r="AC185" s="26"/>
      <c r="AD185" s="26"/>
      <c r="AE185" s="26"/>
      <c r="AF185" s="26"/>
      <c r="AG185" s="26"/>
      <c r="AH185" s="26"/>
      <c r="AI185" s="26"/>
    </row>
    <row r="186">
      <c r="B186" s="25"/>
      <c r="C186" s="23"/>
      <c r="D186" s="23"/>
      <c r="E186" s="25"/>
      <c r="F186" s="25"/>
      <c r="G186" s="10"/>
      <c r="H186" s="10"/>
      <c r="I186" s="10"/>
      <c r="J186" s="10"/>
      <c r="K186" s="10"/>
      <c r="L186" s="10"/>
      <c r="M186" s="10"/>
      <c r="N186" s="10"/>
      <c r="O186" s="10"/>
      <c r="P186" s="10"/>
      <c r="Q186" s="10"/>
      <c r="R186" s="10"/>
      <c r="T186" s="26"/>
      <c r="U186" s="26"/>
      <c r="V186" s="26"/>
      <c r="W186" s="26"/>
      <c r="X186" s="26"/>
      <c r="Y186" s="26"/>
      <c r="Z186" s="26"/>
      <c r="AA186" s="26"/>
      <c r="AB186" s="26"/>
      <c r="AC186" s="26"/>
      <c r="AD186" s="26"/>
      <c r="AE186" s="26"/>
      <c r="AF186" s="26"/>
      <c r="AG186" s="26"/>
      <c r="AH186" s="26"/>
      <c r="AI186" s="26"/>
    </row>
    <row r="187">
      <c r="B187" s="25"/>
      <c r="C187" s="23"/>
      <c r="D187" s="23"/>
      <c r="E187" s="25"/>
      <c r="F187" s="25"/>
      <c r="G187" s="10"/>
      <c r="H187" s="10"/>
      <c r="I187" s="10"/>
      <c r="J187" s="10"/>
      <c r="K187" s="10"/>
      <c r="L187" s="10"/>
      <c r="M187" s="10"/>
      <c r="N187" s="10"/>
      <c r="O187" s="10"/>
      <c r="P187" s="10"/>
      <c r="Q187" s="10"/>
      <c r="R187" s="10"/>
      <c r="T187" s="26"/>
      <c r="U187" s="26"/>
      <c r="V187" s="26"/>
      <c r="W187" s="26"/>
      <c r="X187" s="26"/>
      <c r="Y187" s="26"/>
      <c r="Z187" s="26"/>
      <c r="AA187" s="26"/>
      <c r="AB187" s="26"/>
      <c r="AC187" s="26"/>
      <c r="AD187" s="26"/>
      <c r="AE187" s="26"/>
      <c r="AF187" s="26"/>
      <c r="AG187" s="26"/>
      <c r="AH187" s="26"/>
      <c r="AI187" s="26"/>
    </row>
    <row r="188">
      <c r="B188" s="25"/>
      <c r="C188" s="23"/>
      <c r="D188" s="23"/>
      <c r="E188" s="25"/>
      <c r="F188" s="25"/>
      <c r="G188" s="10"/>
      <c r="H188" s="10"/>
      <c r="I188" s="10"/>
      <c r="J188" s="10"/>
      <c r="K188" s="10"/>
      <c r="L188" s="10"/>
      <c r="M188" s="10"/>
      <c r="N188" s="10"/>
      <c r="O188" s="10"/>
      <c r="P188" s="10"/>
      <c r="Q188" s="10"/>
      <c r="R188" s="10"/>
      <c r="T188" s="26"/>
      <c r="U188" s="26"/>
      <c r="V188" s="26"/>
      <c r="W188" s="26"/>
      <c r="X188" s="26"/>
      <c r="Y188" s="26"/>
      <c r="Z188" s="26"/>
      <c r="AA188" s="26"/>
      <c r="AB188" s="26"/>
      <c r="AC188" s="26"/>
      <c r="AD188" s="26"/>
      <c r="AE188" s="26"/>
      <c r="AF188" s="26"/>
      <c r="AG188" s="26"/>
      <c r="AH188" s="26"/>
      <c r="AI188" s="26"/>
    </row>
    <row r="189">
      <c r="B189" s="25"/>
      <c r="C189" s="23"/>
      <c r="D189" s="23"/>
      <c r="E189" s="25"/>
      <c r="F189" s="25"/>
      <c r="G189" s="10"/>
      <c r="H189" s="10"/>
      <c r="I189" s="10"/>
      <c r="J189" s="10"/>
      <c r="K189" s="10"/>
      <c r="L189" s="10"/>
      <c r="M189" s="10"/>
      <c r="N189" s="10"/>
      <c r="O189" s="10"/>
      <c r="P189" s="10"/>
      <c r="Q189" s="10"/>
      <c r="R189" s="10"/>
      <c r="T189" s="26"/>
      <c r="U189" s="26"/>
      <c r="V189" s="26"/>
      <c r="W189" s="26"/>
      <c r="X189" s="26"/>
      <c r="Y189" s="26"/>
      <c r="Z189" s="26"/>
      <c r="AA189" s="26"/>
      <c r="AB189" s="26"/>
      <c r="AC189" s="26"/>
      <c r="AD189" s="26"/>
      <c r="AE189" s="26"/>
      <c r="AF189" s="26"/>
      <c r="AG189" s="26"/>
      <c r="AH189" s="26"/>
      <c r="AI189" s="26"/>
    </row>
    <row r="190">
      <c r="B190" s="25"/>
      <c r="C190" s="23"/>
      <c r="D190" s="23"/>
      <c r="E190" s="25"/>
      <c r="F190" s="25"/>
      <c r="G190" s="23"/>
      <c r="H190" s="10"/>
      <c r="I190" s="10"/>
      <c r="J190" s="10"/>
      <c r="K190" s="10"/>
      <c r="L190" s="10"/>
      <c r="M190" s="10"/>
      <c r="N190" s="10"/>
      <c r="O190" s="10"/>
      <c r="P190" s="10"/>
      <c r="Q190" s="10"/>
      <c r="R190" s="10"/>
      <c r="T190" s="26"/>
      <c r="U190" s="26"/>
      <c r="V190" s="26"/>
      <c r="W190" s="26"/>
      <c r="X190" s="26"/>
      <c r="Y190" s="26"/>
      <c r="Z190" s="26"/>
      <c r="AA190" s="26"/>
      <c r="AB190" s="26"/>
      <c r="AC190" s="26"/>
      <c r="AD190" s="26"/>
      <c r="AE190" s="26"/>
      <c r="AF190" s="26"/>
      <c r="AG190" s="26"/>
      <c r="AH190" s="26"/>
      <c r="AI190" s="26"/>
    </row>
    <row r="191">
      <c r="B191" s="25"/>
      <c r="C191" s="23"/>
      <c r="D191" s="23"/>
      <c r="E191" s="25"/>
      <c r="F191" s="25"/>
      <c r="G191" s="10"/>
      <c r="H191" s="10"/>
      <c r="I191" s="10"/>
      <c r="J191" s="10"/>
      <c r="K191" s="10"/>
      <c r="L191" s="10"/>
      <c r="M191" s="10"/>
      <c r="N191" s="10"/>
      <c r="O191" s="10"/>
      <c r="P191" s="10"/>
      <c r="Q191" s="10"/>
      <c r="R191" s="10"/>
      <c r="T191" s="26"/>
      <c r="U191" s="26"/>
      <c r="V191" s="26"/>
      <c r="W191" s="26"/>
      <c r="X191" s="26"/>
      <c r="Y191" s="26"/>
      <c r="Z191" s="26"/>
      <c r="AA191" s="26"/>
      <c r="AB191" s="26"/>
      <c r="AC191" s="26"/>
      <c r="AD191" s="26"/>
      <c r="AE191" s="26"/>
      <c r="AF191" s="26"/>
      <c r="AG191" s="26"/>
      <c r="AH191" s="26"/>
      <c r="AI191" s="26"/>
    </row>
    <row r="192">
      <c r="B192" s="25"/>
      <c r="C192" s="23"/>
      <c r="D192" s="23"/>
      <c r="E192" s="25"/>
      <c r="F192" s="25"/>
      <c r="G192" s="10"/>
      <c r="H192" s="10"/>
      <c r="I192" s="10"/>
      <c r="J192" s="10"/>
      <c r="K192" s="10"/>
      <c r="L192" s="10"/>
      <c r="M192" s="10"/>
      <c r="N192" s="10"/>
      <c r="O192" s="10"/>
      <c r="P192" s="10"/>
      <c r="Q192" s="10"/>
      <c r="R192" s="10"/>
      <c r="T192" s="26"/>
      <c r="U192" s="26"/>
      <c r="V192" s="26"/>
      <c r="W192" s="26"/>
      <c r="X192" s="26"/>
      <c r="Y192" s="26"/>
      <c r="Z192" s="26"/>
      <c r="AA192" s="26"/>
      <c r="AB192" s="26"/>
      <c r="AC192" s="26"/>
      <c r="AD192" s="26"/>
      <c r="AE192" s="26"/>
      <c r="AF192" s="26"/>
      <c r="AG192" s="26"/>
      <c r="AH192" s="26"/>
      <c r="AI192" s="26"/>
    </row>
    <row r="193">
      <c r="B193" s="25"/>
      <c r="C193" s="23"/>
      <c r="D193" s="23"/>
      <c r="E193" s="25"/>
      <c r="F193" s="25"/>
      <c r="G193" s="10"/>
      <c r="H193" s="10"/>
      <c r="I193" s="10"/>
      <c r="J193" s="10"/>
      <c r="K193" s="10"/>
      <c r="L193" s="10"/>
      <c r="M193" s="10"/>
      <c r="N193" s="10"/>
      <c r="O193" s="10"/>
      <c r="P193" s="10"/>
      <c r="Q193" s="10"/>
      <c r="R193" s="10"/>
      <c r="T193" s="26"/>
      <c r="U193" s="26"/>
      <c r="V193" s="26"/>
      <c r="W193" s="26"/>
      <c r="X193" s="26"/>
      <c r="Y193" s="26"/>
      <c r="Z193" s="26"/>
      <c r="AA193" s="26"/>
      <c r="AB193" s="26"/>
      <c r="AC193" s="26"/>
      <c r="AD193" s="26"/>
      <c r="AE193" s="26"/>
      <c r="AF193" s="26"/>
      <c r="AG193" s="26"/>
      <c r="AH193" s="26"/>
      <c r="AI193" s="26"/>
    </row>
    <row r="194">
      <c r="B194" s="25"/>
      <c r="C194" s="23"/>
      <c r="D194" s="23"/>
      <c r="E194" s="25"/>
      <c r="F194" s="25"/>
      <c r="G194" s="10"/>
      <c r="H194" s="10"/>
      <c r="I194" s="10"/>
      <c r="J194" s="10"/>
      <c r="K194" s="10"/>
      <c r="L194" s="10"/>
      <c r="M194" s="10"/>
      <c r="N194" s="10"/>
      <c r="O194" s="10"/>
      <c r="P194" s="10"/>
      <c r="Q194" s="10"/>
      <c r="R194" s="10"/>
      <c r="T194" s="26"/>
      <c r="U194" s="26"/>
      <c r="V194" s="26"/>
      <c r="W194" s="26"/>
      <c r="X194" s="26"/>
      <c r="Y194" s="26"/>
      <c r="Z194" s="26"/>
      <c r="AA194" s="26"/>
      <c r="AB194" s="26"/>
      <c r="AC194" s="26"/>
      <c r="AD194" s="26"/>
      <c r="AE194" s="26"/>
      <c r="AF194" s="26"/>
      <c r="AG194" s="26"/>
      <c r="AH194" s="26"/>
      <c r="AI194" s="26"/>
    </row>
    <row r="195">
      <c r="B195" s="25"/>
      <c r="C195" s="23"/>
      <c r="D195" s="23"/>
      <c r="E195" s="25"/>
      <c r="F195" s="25"/>
      <c r="G195" s="10"/>
      <c r="H195" s="10"/>
      <c r="I195" s="10"/>
      <c r="J195" s="10"/>
      <c r="K195" s="10"/>
      <c r="L195" s="10"/>
      <c r="M195" s="10"/>
      <c r="N195" s="10"/>
      <c r="O195" s="10"/>
      <c r="P195" s="10"/>
      <c r="Q195" s="10"/>
      <c r="R195" s="10"/>
      <c r="T195" s="26"/>
      <c r="U195" s="26"/>
      <c r="V195" s="26"/>
      <c r="W195" s="26"/>
      <c r="X195" s="26"/>
      <c r="Y195" s="26"/>
      <c r="Z195" s="26"/>
      <c r="AA195" s="26"/>
      <c r="AB195" s="26"/>
      <c r="AC195" s="26"/>
      <c r="AD195" s="26"/>
      <c r="AE195" s="26"/>
      <c r="AF195" s="26"/>
      <c r="AG195" s="26"/>
      <c r="AH195" s="26"/>
      <c r="AI195" s="26"/>
    </row>
    <row r="196">
      <c r="B196" s="25"/>
      <c r="C196" s="23"/>
      <c r="D196" s="23"/>
      <c r="E196" s="25"/>
      <c r="F196" s="25"/>
      <c r="G196" s="10"/>
      <c r="H196" s="10"/>
      <c r="I196" s="10"/>
      <c r="J196" s="10"/>
      <c r="K196" s="10"/>
      <c r="L196" s="10"/>
      <c r="M196" s="10"/>
      <c r="N196" s="10"/>
      <c r="O196" s="10"/>
      <c r="P196" s="10"/>
      <c r="Q196" s="10"/>
      <c r="R196" s="10"/>
      <c r="T196" s="26"/>
      <c r="U196" s="26"/>
      <c r="V196" s="26"/>
      <c r="W196" s="26"/>
      <c r="X196" s="26"/>
      <c r="Y196" s="26"/>
      <c r="Z196" s="26"/>
      <c r="AA196" s="26"/>
      <c r="AB196" s="26"/>
      <c r="AC196" s="26"/>
      <c r="AD196" s="26"/>
      <c r="AE196" s="26"/>
      <c r="AF196" s="26"/>
      <c r="AG196" s="26"/>
      <c r="AH196" s="26"/>
      <c r="AI196" s="26"/>
    </row>
    <row r="197">
      <c r="B197" s="25"/>
      <c r="C197" s="23"/>
      <c r="D197" s="23"/>
      <c r="E197" s="25"/>
      <c r="F197" s="25"/>
      <c r="G197" s="10"/>
      <c r="H197" s="10"/>
      <c r="I197" s="10"/>
      <c r="J197" s="10"/>
      <c r="K197" s="10"/>
      <c r="L197" s="10"/>
      <c r="M197" s="10"/>
      <c r="N197" s="10"/>
      <c r="O197" s="10"/>
      <c r="P197" s="10"/>
      <c r="Q197" s="10"/>
      <c r="R197" s="10"/>
      <c r="T197" s="26"/>
      <c r="U197" s="26"/>
      <c r="V197" s="26"/>
      <c r="W197" s="26"/>
      <c r="X197" s="26"/>
      <c r="Y197" s="26"/>
      <c r="Z197" s="26"/>
      <c r="AA197" s="26"/>
      <c r="AB197" s="26"/>
      <c r="AC197" s="26"/>
      <c r="AD197" s="26"/>
      <c r="AE197" s="26"/>
      <c r="AF197" s="26"/>
      <c r="AG197" s="26"/>
      <c r="AH197" s="26"/>
      <c r="AI197" s="26"/>
    </row>
    <row r="198">
      <c r="B198" s="25"/>
      <c r="C198" s="23"/>
      <c r="D198" s="23"/>
      <c r="E198" s="25"/>
      <c r="F198" s="25"/>
      <c r="G198" s="10"/>
      <c r="H198" s="10"/>
      <c r="I198" s="10"/>
      <c r="J198" s="10"/>
      <c r="K198" s="10"/>
      <c r="L198" s="10"/>
      <c r="M198" s="10"/>
      <c r="N198" s="10"/>
      <c r="O198" s="10"/>
      <c r="P198" s="10"/>
      <c r="Q198" s="10"/>
      <c r="R198" s="10"/>
      <c r="T198" s="26"/>
      <c r="U198" s="26"/>
      <c r="V198" s="26"/>
      <c r="W198" s="26"/>
      <c r="X198" s="26"/>
      <c r="Y198" s="26"/>
      <c r="Z198" s="26"/>
      <c r="AA198" s="26"/>
      <c r="AB198" s="26"/>
      <c r="AC198" s="26"/>
      <c r="AD198" s="26"/>
      <c r="AE198" s="26"/>
      <c r="AF198" s="26"/>
      <c r="AG198" s="26"/>
      <c r="AH198" s="26"/>
      <c r="AI198" s="26"/>
    </row>
    <row r="199">
      <c r="B199" s="25"/>
      <c r="C199" s="23"/>
      <c r="D199" s="23"/>
      <c r="E199" s="25"/>
      <c r="F199" s="25"/>
      <c r="G199" s="10"/>
      <c r="H199" s="10"/>
      <c r="I199" s="10"/>
      <c r="J199" s="10"/>
      <c r="K199" s="10"/>
      <c r="L199" s="10"/>
      <c r="M199" s="10"/>
      <c r="N199" s="10"/>
      <c r="O199" s="10"/>
      <c r="P199" s="10"/>
      <c r="Q199" s="10"/>
      <c r="R199" s="10"/>
      <c r="T199" s="26"/>
      <c r="U199" s="26"/>
      <c r="V199" s="26"/>
      <c r="W199" s="26"/>
      <c r="X199" s="26"/>
      <c r="Y199" s="26"/>
      <c r="Z199" s="26"/>
      <c r="AA199" s="26"/>
      <c r="AB199" s="26"/>
      <c r="AC199" s="26"/>
      <c r="AD199" s="26"/>
      <c r="AE199" s="26"/>
      <c r="AF199" s="26"/>
      <c r="AG199" s="26"/>
      <c r="AH199" s="26"/>
      <c r="AI199" s="26"/>
    </row>
    <row r="200">
      <c r="B200" s="25"/>
      <c r="C200" s="23"/>
      <c r="D200" s="23"/>
      <c r="E200" s="25"/>
      <c r="F200" s="25"/>
      <c r="G200" s="10"/>
      <c r="H200" s="10"/>
      <c r="I200" s="10"/>
      <c r="J200" s="10"/>
      <c r="K200" s="10"/>
      <c r="L200" s="10"/>
      <c r="M200" s="10"/>
      <c r="N200" s="10"/>
      <c r="O200" s="10"/>
      <c r="P200" s="10"/>
      <c r="Q200" s="10"/>
      <c r="R200" s="10"/>
      <c r="T200" s="26"/>
      <c r="U200" s="26"/>
      <c r="V200" s="26"/>
      <c r="W200" s="26"/>
      <c r="X200" s="26"/>
      <c r="Y200" s="26"/>
      <c r="Z200" s="26"/>
      <c r="AA200" s="26"/>
      <c r="AB200" s="26"/>
      <c r="AC200" s="26"/>
      <c r="AD200" s="26"/>
      <c r="AE200" s="26"/>
      <c r="AF200" s="26"/>
      <c r="AG200" s="26"/>
      <c r="AH200" s="26"/>
      <c r="AI200" s="26"/>
    </row>
    <row r="201">
      <c r="B201" s="25"/>
      <c r="C201" s="23"/>
      <c r="D201" s="23"/>
      <c r="E201" s="25"/>
      <c r="F201" s="25"/>
      <c r="G201" s="10"/>
      <c r="H201" s="10"/>
      <c r="I201" s="10"/>
      <c r="J201" s="10"/>
      <c r="K201" s="10"/>
      <c r="L201" s="10"/>
      <c r="M201" s="10"/>
      <c r="N201" s="10"/>
      <c r="O201" s="10"/>
      <c r="P201" s="10"/>
      <c r="Q201" s="10"/>
      <c r="R201" s="10"/>
      <c r="T201" s="26"/>
      <c r="U201" s="26"/>
      <c r="V201" s="26"/>
      <c r="W201" s="26"/>
      <c r="X201" s="26"/>
      <c r="Y201" s="26"/>
      <c r="Z201" s="26"/>
      <c r="AA201" s="26"/>
      <c r="AB201" s="26"/>
      <c r="AC201" s="26"/>
      <c r="AD201" s="26"/>
      <c r="AE201" s="26"/>
      <c r="AF201" s="26"/>
      <c r="AG201" s="26"/>
      <c r="AH201" s="26"/>
      <c r="AI201" s="26"/>
    </row>
    <row r="202">
      <c r="B202" s="25"/>
      <c r="C202" s="23"/>
      <c r="D202" s="23"/>
      <c r="E202" s="25"/>
      <c r="F202" s="25"/>
      <c r="G202" s="10"/>
      <c r="H202" s="10"/>
      <c r="I202" s="10"/>
      <c r="J202" s="10"/>
      <c r="K202" s="10"/>
      <c r="L202" s="10"/>
      <c r="M202" s="10"/>
      <c r="N202" s="10"/>
      <c r="O202" s="10"/>
      <c r="P202" s="10"/>
      <c r="Q202" s="10"/>
      <c r="R202" s="10"/>
      <c r="T202" s="26"/>
      <c r="U202" s="26"/>
      <c r="V202" s="26"/>
      <c r="W202" s="26"/>
      <c r="X202" s="26"/>
      <c r="Y202" s="26"/>
      <c r="Z202" s="26"/>
      <c r="AA202" s="26"/>
      <c r="AB202" s="26"/>
      <c r="AC202" s="26"/>
      <c r="AD202" s="26"/>
      <c r="AE202" s="26"/>
      <c r="AF202" s="26"/>
      <c r="AG202" s="26"/>
      <c r="AH202" s="26"/>
      <c r="AI202" s="26"/>
    </row>
    <row r="203">
      <c r="B203" s="25"/>
      <c r="C203" s="23"/>
      <c r="D203" s="23"/>
      <c r="E203" s="25"/>
      <c r="F203" s="25"/>
      <c r="G203" s="10"/>
      <c r="H203" s="10"/>
      <c r="I203" s="10"/>
      <c r="J203" s="10"/>
      <c r="K203" s="10"/>
      <c r="L203" s="10"/>
      <c r="M203" s="10"/>
      <c r="N203" s="10"/>
      <c r="O203" s="10"/>
      <c r="P203" s="10"/>
      <c r="Q203" s="10"/>
      <c r="R203" s="10"/>
      <c r="T203" s="26"/>
      <c r="U203" s="26"/>
      <c r="V203" s="26"/>
      <c r="W203" s="26"/>
      <c r="X203" s="26"/>
      <c r="Y203" s="26"/>
      <c r="Z203" s="26"/>
      <c r="AA203" s="26"/>
      <c r="AB203" s="26"/>
      <c r="AC203" s="26"/>
      <c r="AD203" s="26"/>
      <c r="AE203" s="26"/>
      <c r="AF203" s="26"/>
      <c r="AG203" s="26"/>
      <c r="AH203" s="26"/>
      <c r="AI203" s="26"/>
    </row>
    <row r="204">
      <c r="B204" s="25"/>
      <c r="C204" s="23"/>
      <c r="D204" s="23"/>
      <c r="E204" s="25"/>
      <c r="F204" s="25"/>
      <c r="G204" s="10"/>
      <c r="H204" s="10"/>
      <c r="I204" s="10"/>
      <c r="J204" s="10"/>
      <c r="K204" s="10"/>
      <c r="L204" s="10"/>
      <c r="M204" s="10"/>
      <c r="N204" s="10"/>
      <c r="O204" s="10"/>
      <c r="P204" s="10"/>
      <c r="Q204" s="10"/>
      <c r="R204" s="10"/>
      <c r="T204" s="26"/>
      <c r="U204" s="26"/>
      <c r="V204" s="26"/>
      <c r="W204" s="26"/>
      <c r="X204" s="26"/>
      <c r="Y204" s="26"/>
      <c r="Z204" s="26"/>
      <c r="AA204" s="26"/>
      <c r="AB204" s="26"/>
      <c r="AC204" s="26"/>
      <c r="AD204" s="26"/>
      <c r="AE204" s="26"/>
      <c r="AF204" s="26"/>
      <c r="AG204" s="26"/>
      <c r="AH204" s="26"/>
      <c r="AI204" s="26"/>
    </row>
    <row r="205">
      <c r="B205" s="25"/>
      <c r="C205" s="23"/>
      <c r="D205" s="23"/>
      <c r="E205" s="25"/>
      <c r="F205" s="25"/>
      <c r="G205" s="10"/>
      <c r="H205" s="10"/>
      <c r="I205" s="10"/>
      <c r="J205" s="10"/>
      <c r="K205" s="10"/>
      <c r="L205" s="10"/>
      <c r="M205" s="10"/>
      <c r="N205" s="10"/>
      <c r="O205" s="10"/>
      <c r="P205" s="10"/>
      <c r="Q205" s="10"/>
      <c r="R205" s="10"/>
      <c r="T205" s="26"/>
      <c r="U205" s="26"/>
      <c r="V205" s="26"/>
      <c r="W205" s="26"/>
      <c r="X205" s="26"/>
      <c r="Y205" s="26"/>
      <c r="Z205" s="26"/>
      <c r="AA205" s="26"/>
      <c r="AB205" s="26"/>
      <c r="AC205" s="26"/>
      <c r="AD205" s="26"/>
      <c r="AE205" s="26"/>
      <c r="AF205" s="26"/>
      <c r="AG205" s="26"/>
      <c r="AH205" s="26"/>
      <c r="AI205" s="26"/>
    </row>
    <row r="206">
      <c r="B206" s="25"/>
      <c r="C206" s="23"/>
      <c r="D206" s="23"/>
      <c r="E206" s="25"/>
      <c r="F206" s="25"/>
      <c r="G206" s="10"/>
      <c r="H206" s="10"/>
      <c r="I206" s="10"/>
      <c r="J206" s="10"/>
      <c r="K206" s="10"/>
      <c r="L206" s="10"/>
      <c r="M206" s="10"/>
      <c r="N206" s="10"/>
      <c r="O206" s="10"/>
      <c r="P206" s="10"/>
      <c r="Q206" s="10"/>
      <c r="R206" s="10"/>
      <c r="T206" s="26"/>
      <c r="U206" s="26"/>
      <c r="V206" s="26"/>
      <c r="W206" s="26"/>
      <c r="X206" s="26"/>
      <c r="Y206" s="26"/>
      <c r="Z206" s="26"/>
      <c r="AA206" s="26"/>
      <c r="AB206" s="26"/>
      <c r="AC206" s="26"/>
      <c r="AD206" s="26"/>
      <c r="AE206" s="26"/>
      <c r="AF206" s="26"/>
      <c r="AG206" s="26"/>
      <c r="AH206" s="26"/>
      <c r="AI206" s="26"/>
    </row>
    <row r="207">
      <c r="B207" s="25"/>
      <c r="C207" s="23"/>
      <c r="D207" s="23"/>
      <c r="E207" s="25"/>
      <c r="F207" s="25"/>
      <c r="G207" s="10"/>
      <c r="H207" s="10"/>
      <c r="I207" s="10"/>
      <c r="J207" s="10"/>
      <c r="K207" s="10"/>
      <c r="L207" s="10"/>
      <c r="M207" s="10"/>
      <c r="N207" s="10"/>
      <c r="O207" s="10"/>
      <c r="P207" s="10"/>
      <c r="Q207" s="10"/>
      <c r="R207" s="10"/>
      <c r="T207" s="26"/>
      <c r="U207" s="26"/>
      <c r="V207" s="26"/>
      <c r="W207" s="26"/>
      <c r="X207" s="26"/>
      <c r="Y207" s="26"/>
      <c r="Z207" s="26"/>
      <c r="AA207" s="26"/>
      <c r="AB207" s="26"/>
      <c r="AC207" s="26"/>
      <c r="AD207" s="26"/>
      <c r="AE207" s="26"/>
      <c r="AF207" s="26"/>
      <c r="AG207" s="26"/>
      <c r="AH207" s="26"/>
      <c r="AI207" s="26"/>
    </row>
    <row r="208">
      <c r="B208" s="25"/>
      <c r="C208" s="23"/>
      <c r="D208" s="23"/>
      <c r="E208" s="25"/>
      <c r="F208" s="25"/>
      <c r="G208" s="10"/>
      <c r="H208" s="10"/>
      <c r="I208" s="10"/>
      <c r="J208" s="10"/>
      <c r="K208" s="10"/>
      <c r="L208" s="10"/>
      <c r="M208" s="10"/>
      <c r="N208" s="10"/>
      <c r="O208" s="10"/>
      <c r="P208" s="10"/>
      <c r="Q208" s="10"/>
      <c r="R208" s="10"/>
      <c r="T208" s="26"/>
      <c r="U208" s="26"/>
      <c r="V208" s="26"/>
      <c r="W208" s="26"/>
      <c r="X208" s="26"/>
      <c r="Y208" s="26"/>
      <c r="Z208" s="26"/>
      <c r="AA208" s="26"/>
      <c r="AB208" s="26"/>
      <c r="AC208" s="26"/>
      <c r="AD208" s="26"/>
      <c r="AE208" s="26"/>
      <c r="AF208" s="26"/>
      <c r="AG208" s="26"/>
      <c r="AH208" s="26"/>
      <c r="AI208" s="26"/>
    </row>
    <row r="209">
      <c r="B209" s="25"/>
      <c r="C209" s="23"/>
      <c r="D209" s="23"/>
      <c r="E209" s="25"/>
      <c r="F209" s="25"/>
      <c r="G209" s="10"/>
      <c r="H209" s="10"/>
      <c r="I209" s="10"/>
      <c r="J209" s="10"/>
      <c r="K209" s="10"/>
      <c r="L209" s="10"/>
      <c r="M209" s="10"/>
      <c r="N209" s="10"/>
      <c r="O209" s="10"/>
      <c r="P209" s="10"/>
      <c r="Q209" s="10"/>
      <c r="R209" s="10"/>
      <c r="T209" s="26"/>
      <c r="U209" s="26"/>
      <c r="V209" s="26"/>
      <c r="W209" s="26"/>
      <c r="X209" s="26"/>
      <c r="Y209" s="26"/>
      <c r="Z209" s="26"/>
      <c r="AA209" s="26"/>
      <c r="AB209" s="26"/>
      <c r="AC209" s="26"/>
      <c r="AD209" s="26"/>
      <c r="AE209" s="26"/>
      <c r="AF209" s="26"/>
      <c r="AG209" s="26"/>
      <c r="AH209" s="26"/>
      <c r="AI209" s="26"/>
    </row>
    <row r="210">
      <c r="B210" s="25"/>
      <c r="C210" s="23"/>
      <c r="D210" s="23"/>
      <c r="E210" s="25"/>
      <c r="F210" s="25"/>
      <c r="G210" s="10"/>
      <c r="H210" s="10"/>
      <c r="I210" s="10"/>
      <c r="J210" s="10"/>
      <c r="K210" s="10"/>
      <c r="L210" s="10"/>
      <c r="M210" s="10"/>
      <c r="N210" s="10"/>
      <c r="O210" s="10"/>
      <c r="P210" s="10"/>
      <c r="Q210" s="10"/>
      <c r="R210" s="10"/>
      <c r="T210" s="26"/>
      <c r="U210" s="26"/>
      <c r="V210" s="26"/>
      <c r="W210" s="26"/>
      <c r="X210" s="26"/>
      <c r="Y210" s="26"/>
      <c r="Z210" s="26"/>
      <c r="AA210" s="26"/>
      <c r="AB210" s="26"/>
      <c r="AC210" s="26"/>
      <c r="AD210" s="26"/>
      <c r="AE210" s="26"/>
      <c r="AF210" s="26"/>
      <c r="AG210" s="26"/>
      <c r="AH210" s="26"/>
      <c r="AI210" s="26"/>
    </row>
    <row r="211">
      <c r="B211" s="25"/>
      <c r="C211" s="23"/>
      <c r="D211" s="23"/>
      <c r="E211" s="25"/>
      <c r="F211" s="25"/>
      <c r="G211" s="10"/>
      <c r="H211" s="10"/>
      <c r="I211" s="10"/>
      <c r="J211" s="10"/>
      <c r="K211" s="10"/>
      <c r="L211" s="10"/>
      <c r="M211" s="10"/>
      <c r="N211" s="10"/>
      <c r="O211" s="10"/>
      <c r="P211" s="10"/>
      <c r="Q211" s="10"/>
      <c r="R211" s="10"/>
      <c r="T211" s="26"/>
      <c r="U211" s="26"/>
      <c r="V211" s="26"/>
      <c r="W211" s="26"/>
      <c r="X211" s="26"/>
      <c r="Y211" s="26"/>
      <c r="Z211" s="26"/>
      <c r="AA211" s="26"/>
      <c r="AB211" s="26"/>
      <c r="AC211" s="26"/>
      <c r="AD211" s="26"/>
      <c r="AE211" s="26"/>
      <c r="AF211" s="26"/>
      <c r="AG211" s="26"/>
      <c r="AH211" s="26"/>
      <c r="AI211" s="26"/>
    </row>
    <row r="212">
      <c r="B212" s="25"/>
      <c r="C212" s="23"/>
      <c r="D212" s="23"/>
      <c r="E212" s="25"/>
      <c r="F212" s="25"/>
      <c r="G212" s="10"/>
      <c r="H212" s="10"/>
      <c r="I212" s="10"/>
      <c r="J212" s="10"/>
      <c r="K212" s="10"/>
      <c r="L212" s="10"/>
      <c r="M212" s="10"/>
      <c r="N212" s="10"/>
      <c r="O212" s="10"/>
      <c r="P212" s="10"/>
      <c r="Q212" s="10"/>
      <c r="R212" s="10"/>
      <c r="T212" s="26"/>
      <c r="U212" s="26"/>
      <c r="V212" s="26"/>
      <c r="W212" s="26"/>
      <c r="X212" s="26"/>
      <c r="Y212" s="26"/>
      <c r="Z212" s="26"/>
      <c r="AA212" s="26"/>
      <c r="AB212" s="26"/>
      <c r="AC212" s="26"/>
      <c r="AD212" s="26"/>
      <c r="AE212" s="26"/>
      <c r="AF212" s="26"/>
      <c r="AG212" s="26"/>
      <c r="AH212" s="26"/>
      <c r="AI212" s="26"/>
    </row>
    <row r="213">
      <c r="B213" s="25"/>
      <c r="C213" s="23"/>
      <c r="D213" s="23"/>
      <c r="E213" s="25"/>
      <c r="F213" s="25"/>
      <c r="G213" s="10"/>
      <c r="H213" s="10"/>
      <c r="I213" s="10"/>
      <c r="J213" s="10"/>
      <c r="K213" s="10"/>
      <c r="L213" s="10"/>
      <c r="M213" s="10"/>
      <c r="N213" s="10"/>
      <c r="O213" s="10"/>
      <c r="P213" s="10"/>
      <c r="Q213" s="10"/>
      <c r="R213" s="10"/>
      <c r="T213" s="26"/>
      <c r="U213" s="26"/>
      <c r="V213" s="26"/>
      <c r="W213" s="26"/>
      <c r="X213" s="26"/>
      <c r="Y213" s="26"/>
      <c r="Z213" s="26"/>
      <c r="AA213" s="26"/>
      <c r="AB213" s="26"/>
      <c r="AC213" s="26"/>
      <c r="AD213" s="26"/>
      <c r="AE213" s="26"/>
      <c r="AF213" s="26"/>
      <c r="AG213" s="26"/>
      <c r="AH213" s="26"/>
      <c r="AI213" s="26"/>
    </row>
    <row r="214">
      <c r="B214" s="25"/>
      <c r="C214" s="23"/>
      <c r="D214" s="23"/>
      <c r="E214" s="25"/>
      <c r="F214" s="25"/>
      <c r="G214" s="10"/>
      <c r="H214" s="10"/>
      <c r="I214" s="10"/>
      <c r="J214" s="10"/>
      <c r="K214" s="10"/>
      <c r="L214" s="10"/>
      <c r="M214" s="10"/>
      <c r="N214" s="10"/>
      <c r="O214" s="10"/>
      <c r="P214" s="10"/>
      <c r="Q214" s="10"/>
      <c r="R214" s="10"/>
      <c r="T214" s="26"/>
      <c r="U214" s="26"/>
      <c r="V214" s="26"/>
      <c r="W214" s="26"/>
      <c r="X214" s="26"/>
      <c r="Y214" s="26"/>
      <c r="Z214" s="26"/>
      <c r="AA214" s="26"/>
      <c r="AB214" s="26"/>
      <c r="AC214" s="26"/>
      <c r="AD214" s="26"/>
      <c r="AE214" s="26"/>
      <c r="AF214" s="26"/>
      <c r="AG214" s="26"/>
      <c r="AH214" s="26"/>
      <c r="AI214" s="26"/>
    </row>
    <row r="215">
      <c r="B215" s="25"/>
      <c r="C215" s="23"/>
      <c r="D215" s="23"/>
      <c r="E215" s="25"/>
      <c r="F215" s="25"/>
      <c r="G215" s="10"/>
      <c r="H215" s="10"/>
      <c r="I215" s="10"/>
      <c r="J215" s="10"/>
      <c r="K215" s="10"/>
      <c r="L215" s="10"/>
      <c r="M215" s="10"/>
      <c r="N215" s="10"/>
      <c r="O215" s="10"/>
      <c r="P215" s="10"/>
      <c r="Q215" s="10"/>
      <c r="R215" s="10"/>
      <c r="T215" s="26"/>
      <c r="U215" s="26"/>
      <c r="V215" s="26"/>
      <c r="W215" s="26"/>
      <c r="X215" s="26"/>
      <c r="Y215" s="26"/>
      <c r="Z215" s="26"/>
      <c r="AA215" s="26"/>
      <c r="AB215" s="26"/>
      <c r="AC215" s="26"/>
      <c r="AD215" s="26"/>
      <c r="AE215" s="26"/>
      <c r="AF215" s="26"/>
      <c r="AG215" s="26"/>
      <c r="AH215" s="26"/>
      <c r="AI215" s="26"/>
    </row>
    <row r="216">
      <c r="B216" s="25"/>
      <c r="C216" s="23"/>
      <c r="D216" s="23"/>
      <c r="E216" s="25"/>
      <c r="F216" s="25"/>
      <c r="G216" s="10"/>
      <c r="H216" s="10"/>
      <c r="I216" s="10"/>
      <c r="J216" s="10"/>
      <c r="K216" s="10"/>
      <c r="L216" s="10"/>
      <c r="M216" s="10"/>
      <c r="N216" s="10"/>
      <c r="O216" s="10"/>
      <c r="P216" s="10"/>
      <c r="Q216" s="10"/>
      <c r="R216" s="10"/>
      <c r="T216" s="26"/>
      <c r="U216" s="26"/>
      <c r="V216" s="26"/>
      <c r="W216" s="26"/>
      <c r="X216" s="26"/>
      <c r="Y216" s="26"/>
      <c r="Z216" s="26"/>
      <c r="AA216" s="26"/>
      <c r="AB216" s="26"/>
      <c r="AC216" s="26"/>
      <c r="AD216" s="26"/>
      <c r="AE216" s="26"/>
      <c r="AF216" s="26"/>
      <c r="AG216" s="26"/>
      <c r="AH216" s="26"/>
      <c r="AI216" s="26"/>
    </row>
    <row r="217">
      <c r="B217" s="25"/>
      <c r="C217" s="23"/>
      <c r="D217" s="23"/>
      <c r="E217" s="25"/>
      <c r="F217" s="25"/>
      <c r="G217" s="10"/>
      <c r="H217" s="10"/>
      <c r="I217" s="10"/>
      <c r="J217" s="10"/>
      <c r="K217" s="10"/>
      <c r="L217" s="10"/>
      <c r="M217" s="10"/>
      <c r="N217" s="10"/>
      <c r="O217" s="10"/>
      <c r="P217" s="10"/>
      <c r="Q217" s="10"/>
      <c r="R217" s="10"/>
      <c r="T217" s="26"/>
      <c r="U217" s="26"/>
      <c r="V217" s="26"/>
      <c r="W217" s="26"/>
      <c r="X217" s="26"/>
      <c r="Y217" s="26"/>
      <c r="Z217" s="26"/>
      <c r="AA217" s="26"/>
      <c r="AB217" s="26"/>
      <c r="AC217" s="26"/>
      <c r="AD217" s="26"/>
      <c r="AE217" s="26"/>
      <c r="AF217" s="26"/>
      <c r="AG217" s="26"/>
      <c r="AH217" s="26"/>
      <c r="AI217" s="26"/>
    </row>
    <row r="218">
      <c r="B218" s="25"/>
      <c r="C218" s="23"/>
      <c r="D218" s="23"/>
      <c r="E218" s="25"/>
      <c r="F218" s="25"/>
      <c r="G218" s="10"/>
      <c r="H218" s="10"/>
      <c r="I218" s="10"/>
      <c r="J218" s="10"/>
      <c r="K218" s="10"/>
      <c r="L218" s="10"/>
      <c r="M218" s="10"/>
      <c r="N218" s="10"/>
      <c r="O218" s="10"/>
      <c r="P218" s="10"/>
      <c r="Q218" s="10"/>
      <c r="R218" s="10"/>
      <c r="T218" s="26"/>
      <c r="U218" s="26"/>
      <c r="V218" s="26"/>
      <c r="W218" s="26"/>
      <c r="X218" s="26"/>
      <c r="Y218" s="26"/>
      <c r="Z218" s="26"/>
      <c r="AA218" s="26"/>
      <c r="AB218" s="26"/>
      <c r="AC218" s="26"/>
      <c r="AD218" s="26"/>
      <c r="AE218" s="26"/>
      <c r="AF218" s="26"/>
      <c r="AG218" s="26"/>
      <c r="AH218" s="26"/>
      <c r="AI218" s="26"/>
    </row>
    <row r="219">
      <c r="B219" s="25"/>
      <c r="C219" s="23"/>
      <c r="D219" s="23"/>
      <c r="E219" s="25"/>
      <c r="F219" s="25"/>
      <c r="G219" s="10"/>
      <c r="H219" s="10"/>
      <c r="I219" s="10"/>
      <c r="J219" s="10"/>
      <c r="K219" s="10"/>
      <c r="L219" s="10"/>
      <c r="M219" s="10"/>
      <c r="N219" s="10"/>
      <c r="O219" s="10"/>
      <c r="P219" s="10"/>
      <c r="Q219" s="10"/>
      <c r="R219" s="10"/>
      <c r="T219" s="26"/>
      <c r="U219" s="26"/>
      <c r="V219" s="26"/>
      <c r="W219" s="26"/>
      <c r="X219" s="26"/>
      <c r="Y219" s="26"/>
      <c r="Z219" s="26"/>
      <c r="AA219" s="26"/>
      <c r="AB219" s="26"/>
      <c r="AC219" s="26"/>
      <c r="AD219" s="26"/>
      <c r="AE219" s="26"/>
      <c r="AF219" s="26"/>
      <c r="AG219" s="26"/>
      <c r="AH219" s="26"/>
      <c r="AI219" s="26"/>
    </row>
    <row r="220">
      <c r="B220" s="25"/>
      <c r="C220" s="23"/>
      <c r="D220" s="23"/>
      <c r="E220" s="25"/>
      <c r="F220" s="25"/>
      <c r="G220" s="10"/>
      <c r="H220" s="10"/>
      <c r="I220" s="10"/>
      <c r="J220" s="10"/>
      <c r="K220" s="10"/>
      <c r="L220" s="10"/>
      <c r="M220" s="10"/>
      <c r="N220" s="10"/>
      <c r="O220" s="10"/>
      <c r="P220" s="10"/>
      <c r="Q220" s="10"/>
      <c r="R220" s="10"/>
      <c r="T220" s="26"/>
      <c r="U220" s="26"/>
      <c r="V220" s="26"/>
      <c r="W220" s="26"/>
      <c r="X220" s="26"/>
      <c r="Y220" s="26"/>
      <c r="Z220" s="26"/>
      <c r="AA220" s="26"/>
      <c r="AB220" s="26"/>
      <c r="AC220" s="26"/>
      <c r="AD220" s="26"/>
      <c r="AE220" s="26"/>
      <c r="AF220" s="26"/>
      <c r="AG220" s="26"/>
      <c r="AH220" s="26"/>
      <c r="AI220" s="26"/>
    </row>
    <row r="221">
      <c r="B221" s="25"/>
      <c r="C221" s="23"/>
      <c r="D221" s="23"/>
      <c r="E221" s="25"/>
      <c r="F221" s="25"/>
      <c r="G221" s="10"/>
      <c r="H221" s="10"/>
      <c r="I221" s="10"/>
      <c r="J221" s="10"/>
      <c r="K221" s="10"/>
      <c r="L221" s="10"/>
      <c r="M221" s="10"/>
      <c r="N221" s="10"/>
      <c r="O221" s="10"/>
      <c r="P221" s="10"/>
      <c r="Q221" s="10"/>
      <c r="R221" s="10"/>
      <c r="T221" s="26"/>
      <c r="U221" s="26"/>
      <c r="V221" s="26"/>
      <c r="W221" s="26"/>
      <c r="X221" s="26"/>
      <c r="Y221" s="26"/>
      <c r="Z221" s="26"/>
      <c r="AA221" s="26"/>
      <c r="AB221" s="26"/>
      <c r="AC221" s="26"/>
      <c r="AD221" s="26"/>
      <c r="AE221" s="26"/>
      <c r="AF221" s="26"/>
      <c r="AG221" s="26"/>
      <c r="AH221" s="26"/>
      <c r="AI221" s="26"/>
    </row>
    <row r="222">
      <c r="B222" s="25"/>
      <c r="C222" s="23"/>
      <c r="D222" s="23"/>
      <c r="E222" s="25"/>
      <c r="F222" s="25"/>
      <c r="G222" s="10"/>
      <c r="H222" s="10"/>
      <c r="I222" s="10"/>
      <c r="J222" s="10"/>
      <c r="K222" s="10"/>
      <c r="L222" s="10"/>
      <c r="M222" s="10"/>
      <c r="N222" s="10"/>
      <c r="O222" s="10"/>
      <c r="P222" s="10"/>
      <c r="Q222" s="10"/>
      <c r="R222" s="10"/>
      <c r="T222" s="26"/>
      <c r="U222" s="26"/>
      <c r="V222" s="26"/>
      <c r="W222" s="26"/>
      <c r="X222" s="26"/>
      <c r="Y222" s="26"/>
      <c r="Z222" s="26"/>
      <c r="AA222" s="26"/>
      <c r="AB222" s="26"/>
      <c r="AC222" s="26"/>
      <c r="AD222" s="26"/>
      <c r="AE222" s="26"/>
      <c r="AF222" s="26"/>
      <c r="AG222" s="26"/>
      <c r="AH222" s="26"/>
      <c r="AI222" s="26"/>
    </row>
    <row r="223">
      <c r="B223" s="25"/>
      <c r="C223" s="23"/>
      <c r="D223" s="23"/>
      <c r="E223" s="25"/>
      <c r="F223" s="25"/>
      <c r="G223" s="10"/>
      <c r="H223" s="10"/>
      <c r="I223" s="10"/>
      <c r="J223" s="10"/>
      <c r="K223" s="10"/>
      <c r="L223" s="10"/>
      <c r="M223" s="10"/>
      <c r="N223" s="10"/>
      <c r="O223" s="10"/>
      <c r="P223" s="10"/>
      <c r="Q223" s="10"/>
      <c r="R223" s="10"/>
      <c r="T223" s="26"/>
      <c r="U223" s="26"/>
      <c r="V223" s="26"/>
      <c r="W223" s="26"/>
      <c r="X223" s="26"/>
      <c r="Y223" s="26"/>
      <c r="Z223" s="26"/>
      <c r="AA223" s="26"/>
      <c r="AB223" s="26"/>
      <c r="AC223" s="26"/>
      <c r="AD223" s="26"/>
      <c r="AE223" s="26"/>
      <c r="AF223" s="26"/>
      <c r="AG223" s="26"/>
      <c r="AH223" s="26"/>
      <c r="AI223" s="26"/>
    </row>
    <row r="224">
      <c r="B224" s="25"/>
      <c r="C224" s="23"/>
      <c r="D224" s="23"/>
      <c r="E224" s="25"/>
      <c r="F224" s="25"/>
      <c r="G224" s="10"/>
      <c r="H224" s="10"/>
      <c r="I224" s="10"/>
      <c r="J224" s="10"/>
      <c r="K224" s="10"/>
      <c r="L224" s="10"/>
      <c r="M224" s="10"/>
      <c r="N224" s="10"/>
      <c r="O224" s="10"/>
      <c r="P224" s="10"/>
      <c r="Q224" s="10"/>
      <c r="R224" s="10"/>
      <c r="T224" s="26"/>
      <c r="U224" s="26"/>
      <c r="V224" s="26"/>
      <c r="W224" s="26"/>
      <c r="X224" s="26"/>
      <c r="Y224" s="26"/>
      <c r="Z224" s="26"/>
      <c r="AA224" s="26"/>
      <c r="AB224" s="26"/>
      <c r="AC224" s="26"/>
      <c r="AD224" s="26"/>
      <c r="AE224" s="26"/>
      <c r="AF224" s="26"/>
      <c r="AG224" s="26"/>
      <c r="AH224" s="26"/>
      <c r="AI224" s="26"/>
    </row>
    <row r="225">
      <c r="B225" s="25"/>
      <c r="C225" s="23"/>
      <c r="D225" s="23"/>
      <c r="E225" s="25"/>
      <c r="F225" s="25"/>
      <c r="G225" s="10"/>
      <c r="H225" s="10"/>
      <c r="I225" s="10"/>
      <c r="J225" s="10"/>
      <c r="K225" s="10"/>
      <c r="L225" s="10"/>
      <c r="M225" s="10"/>
      <c r="N225" s="10"/>
      <c r="O225" s="10"/>
      <c r="P225" s="10"/>
      <c r="Q225" s="10"/>
      <c r="R225" s="10"/>
      <c r="T225" s="26"/>
      <c r="U225" s="26"/>
      <c r="V225" s="26"/>
      <c r="W225" s="26"/>
      <c r="X225" s="26"/>
      <c r="Y225" s="26"/>
      <c r="Z225" s="26"/>
      <c r="AA225" s="26"/>
      <c r="AB225" s="26"/>
      <c r="AC225" s="26"/>
      <c r="AD225" s="26"/>
      <c r="AE225" s="26"/>
      <c r="AF225" s="26"/>
      <c r="AG225" s="26"/>
      <c r="AH225" s="26"/>
      <c r="AI225" s="26"/>
    </row>
    <row r="226">
      <c r="B226" s="25"/>
      <c r="C226" s="23"/>
      <c r="D226" s="23"/>
      <c r="E226" s="25"/>
      <c r="F226" s="25"/>
      <c r="G226" s="10"/>
      <c r="H226" s="10"/>
      <c r="I226" s="10"/>
      <c r="J226" s="10"/>
      <c r="K226" s="10"/>
      <c r="L226" s="10"/>
      <c r="M226" s="10"/>
      <c r="N226" s="10"/>
      <c r="O226" s="10"/>
      <c r="P226" s="10"/>
      <c r="Q226" s="10"/>
      <c r="R226" s="10"/>
      <c r="T226" s="26"/>
      <c r="U226" s="26"/>
      <c r="V226" s="26"/>
      <c r="W226" s="26"/>
      <c r="X226" s="26"/>
      <c r="Y226" s="26"/>
      <c r="Z226" s="26"/>
      <c r="AA226" s="26"/>
      <c r="AB226" s="26"/>
      <c r="AC226" s="26"/>
      <c r="AD226" s="26"/>
      <c r="AE226" s="26"/>
      <c r="AF226" s="26"/>
      <c r="AG226" s="26"/>
      <c r="AH226" s="26"/>
      <c r="AI226" s="26"/>
    </row>
    <row r="227">
      <c r="B227" s="25"/>
      <c r="C227" s="23"/>
      <c r="D227" s="23"/>
      <c r="E227" s="25"/>
      <c r="F227" s="25"/>
      <c r="G227" s="10"/>
      <c r="H227" s="10"/>
      <c r="I227" s="10"/>
      <c r="J227" s="10"/>
      <c r="K227" s="10"/>
      <c r="L227" s="10"/>
      <c r="M227" s="10"/>
      <c r="N227" s="10"/>
      <c r="O227" s="10"/>
      <c r="P227" s="10"/>
      <c r="Q227" s="10"/>
      <c r="R227" s="10"/>
      <c r="T227" s="26"/>
      <c r="U227" s="26"/>
      <c r="V227" s="26"/>
      <c r="W227" s="26"/>
      <c r="X227" s="26"/>
      <c r="Y227" s="26"/>
      <c r="Z227" s="26"/>
      <c r="AA227" s="26"/>
      <c r="AB227" s="26"/>
      <c r="AC227" s="26"/>
      <c r="AD227" s="26"/>
      <c r="AE227" s="26"/>
      <c r="AF227" s="26"/>
      <c r="AG227" s="26"/>
      <c r="AH227" s="26"/>
      <c r="AI227" s="26"/>
    </row>
    <row r="228">
      <c r="B228" s="25"/>
      <c r="C228" s="23"/>
      <c r="D228" s="23"/>
      <c r="E228" s="25"/>
      <c r="F228" s="25"/>
      <c r="G228" s="10"/>
      <c r="H228" s="10"/>
      <c r="I228" s="10"/>
      <c r="J228" s="10"/>
      <c r="K228" s="10"/>
      <c r="L228" s="10"/>
      <c r="M228" s="10"/>
      <c r="N228" s="10"/>
      <c r="O228" s="10"/>
      <c r="P228" s="10"/>
      <c r="Q228" s="10"/>
      <c r="R228" s="10"/>
      <c r="T228" s="26"/>
      <c r="U228" s="26"/>
      <c r="V228" s="26"/>
      <c r="W228" s="26"/>
      <c r="X228" s="26"/>
      <c r="Y228" s="26"/>
      <c r="Z228" s="26"/>
      <c r="AA228" s="26"/>
      <c r="AB228" s="26"/>
      <c r="AC228" s="26"/>
      <c r="AD228" s="26"/>
      <c r="AE228" s="26"/>
      <c r="AF228" s="26"/>
      <c r="AG228" s="26"/>
      <c r="AH228" s="26"/>
      <c r="AI228" s="26"/>
    </row>
    <row r="229">
      <c r="B229" s="25"/>
      <c r="C229" s="23"/>
      <c r="D229" s="23"/>
      <c r="E229" s="25"/>
      <c r="F229" s="25"/>
      <c r="G229" s="10"/>
      <c r="H229" s="10"/>
      <c r="I229" s="10"/>
      <c r="J229" s="10"/>
      <c r="K229" s="10"/>
      <c r="L229" s="10"/>
      <c r="M229" s="10"/>
      <c r="N229" s="10"/>
      <c r="O229" s="10"/>
      <c r="P229" s="10"/>
      <c r="Q229" s="10"/>
      <c r="R229" s="10"/>
      <c r="T229" s="26"/>
      <c r="U229" s="26"/>
      <c r="V229" s="26"/>
      <c r="W229" s="26"/>
      <c r="X229" s="26"/>
      <c r="Y229" s="26"/>
      <c r="Z229" s="26"/>
      <c r="AA229" s="26"/>
      <c r="AB229" s="26"/>
      <c r="AC229" s="26"/>
      <c r="AD229" s="26"/>
      <c r="AE229" s="26"/>
      <c r="AF229" s="26"/>
      <c r="AG229" s="26"/>
      <c r="AH229" s="26"/>
      <c r="AI229" s="26"/>
    </row>
    <row r="230">
      <c r="B230" s="25"/>
      <c r="C230" s="23"/>
      <c r="D230" s="23"/>
      <c r="E230" s="25"/>
      <c r="F230" s="25"/>
      <c r="G230" s="10"/>
      <c r="H230" s="10"/>
      <c r="I230" s="10"/>
      <c r="J230" s="10"/>
      <c r="K230" s="10"/>
      <c r="L230" s="10"/>
      <c r="M230" s="10"/>
      <c r="N230" s="10"/>
      <c r="O230" s="10"/>
      <c r="P230" s="10"/>
      <c r="Q230" s="10"/>
      <c r="R230" s="10"/>
      <c r="T230" s="26"/>
      <c r="U230" s="26"/>
      <c r="V230" s="26"/>
      <c r="W230" s="26"/>
      <c r="X230" s="26"/>
      <c r="Y230" s="26"/>
      <c r="Z230" s="26"/>
      <c r="AA230" s="26"/>
      <c r="AB230" s="26"/>
      <c r="AC230" s="26"/>
      <c r="AD230" s="26"/>
      <c r="AE230" s="26"/>
      <c r="AF230" s="26"/>
      <c r="AG230" s="26"/>
      <c r="AH230" s="26"/>
      <c r="AI230" s="26"/>
    </row>
    <row r="231">
      <c r="B231" s="25"/>
      <c r="C231" s="23"/>
      <c r="D231" s="23"/>
      <c r="E231" s="25"/>
      <c r="F231" s="25"/>
      <c r="G231" s="10"/>
      <c r="H231" s="10"/>
      <c r="I231" s="10"/>
      <c r="J231" s="10"/>
      <c r="K231" s="10"/>
      <c r="L231" s="10"/>
      <c r="M231" s="10"/>
      <c r="N231" s="10"/>
      <c r="O231" s="10"/>
      <c r="P231" s="10"/>
      <c r="Q231" s="10"/>
      <c r="R231" s="10"/>
      <c r="T231" s="26"/>
      <c r="U231" s="26"/>
      <c r="V231" s="26"/>
      <c r="W231" s="26"/>
      <c r="X231" s="26"/>
      <c r="Y231" s="26"/>
      <c r="Z231" s="26"/>
      <c r="AA231" s="26"/>
      <c r="AB231" s="26"/>
      <c r="AC231" s="26"/>
      <c r="AD231" s="26"/>
      <c r="AE231" s="26"/>
      <c r="AF231" s="26"/>
      <c r="AG231" s="26"/>
      <c r="AH231" s="26"/>
      <c r="AI231" s="26"/>
    </row>
    <row r="232">
      <c r="B232" s="25"/>
      <c r="C232" s="23"/>
      <c r="D232" s="23"/>
      <c r="E232" s="25"/>
      <c r="F232" s="25"/>
      <c r="G232" s="10"/>
      <c r="H232" s="10"/>
      <c r="I232" s="10"/>
      <c r="J232" s="10"/>
      <c r="K232" s="10"/>
      <c r="L232" s="10"/>
      <c r="M232" s="10"/>
      <c r="N232" s="10"/>
      <c r="O232" s="10"/>
      <c r="P232" s="10"/>
      <c r="Q232" s="10"/>
      <c r="R232" s="10"/>
      <c r="T232" s="26"/>
      <c r="U232" s="26"/>
      <c r="V232" s="26"/>
      <c r="W232" s="26"/>
      <c r="X232" s="26"/>
      <c r="Y232" s="26"/>
      <c r="Z232" s="26"/>
      <c r="AA232" s="26"/>
      <c r="AB232" s="26"/>
      <c r="AC232" s="26"/>
      <c r="AD232" s="26"/>
      <c r="AE232" s="26"/>
      <c r="AF232" s="26"/>
      <c r="AG232" s="26"/>
      <c r="AH232" s="26"/>
      <c r="AI232" s="26"/>
    </row>
    <row r="233">
      <c r="B233" s="25"/>
      <c r="C233" s="23"/>
      <c r="D233" s="23"/>
      <c r="E233" s="25"/>
      <c r="F233" s="25"/>
      <c r="G233" s="10"/>
      <c r="H233" s="10"/>
      <c r="I233" s="10"/>
      <c r="J233" s="10"/>
      <c r="K233" s="10"/>
      <c r="L233" s="10"/>
      <c r="M233" s="10"/>
      <c r="N233" s="10"/>
      <c r="O233" s="10"/>
      <c r="P233" s="10"/>
      <c r="Q233" s="10"/>
      <c r="R233" s="10"/>
      <c r="T233" s="26"/>
      <c r="U233" s="26"/>
      <c r="V233" s="26"/>
      <c r="W233" s="26"/>
      <c r="X233" s="26"/>
      <c r="Y233" s="26"/>
      <c r="Z233" s="26"/>
      <c r="AA233" s="26"/>
      <c r="AB233" s="26"/>
      <c r="AC233" s="26"/>
      <c r="AD233" s="26"/>
      <c r="AE233" s="26"/>
      <c r="AF233" s="26"/>
      <c r="AG233" s="26"/>
      <c r="AH233" s="26"/>
      <c r="AI233" s="26"/>
    </row>
    <row r="234">
      <c r="B234" s="25"/>
      <c r="C234" s="23"/>
      <c r="D234" s="23"/>
      <c r="E234" s="25"/>
      <c r="F234" s="25"/>
      <c r="G234" s="10"/>
      <c r="H234" s="10"/>
      <c r="I234" s="10"/>
      <c r="J234" s="10"/>
      <c r="K234" s="10"/>
      <c r="L234" s="10"/>
      <c r="M234" s="10"/>
      <c r="N234" s="10"/>
      <c r="O234" s="10"/>
      <c r="P234" s="10"/>
      <c r="Q234" s="10"/>
      <c r="R234" s="10"/>
      <c r="T234" s="26"/>
      <c r="U234" s="26"/>
      <c r="V234" s="26"/>
      <c r="W234" s="26"/>
      <c r="X234" s="26"/>
      <c r="Y234" s="26"/>
      <c r="Z234" s="26"/>
      <c r="AA234" s="26"/>
      <c r="AB234" s="26"/>
      <c r="AC234" s="26"/>
      <c r="AD234" s="26"/>
      <c r="AE234" s="26"/>
      <c r="AF234" s="26"/>
      <c r="AG234" s="26"/>
      <c r="AH234" s="26"/>
      <c r="AI234" s="26"/>
    </row>
    <row r="235">
      <c r="M235" s="10"/>
    </row>
    <row r="236">
      <c r="M236" s="10"/>
    </row>
    <row r="237">
      <c r="M237" s="10"/>
    </row>
    <row r="238">
      <c r="M238" s="10"/>
    </row>
    <row r="239">
      <c r="M239" s="10"/>
    </row>
    <row r="240">
      <c r="M240" s="10"/>
    </row>
    <row r="241">
      <c r="M241" s="10"/>
    </row>
    <row r="242">
      <c r="M242" s="10"/>
    </row>
    <row r="243">
      <c r="M243" s="10"/>
    </row>
    <row r="244">
      <c r="M244" s="10"/>
    </row>
    <row r="245">
      <c r="M245" s="10"/>
    </row>
    <row r="246">
      <c r="M246" s="10"/>
    </row>
    <row r="247">
      <c r="M247" s="10"/>
    </row>
    <row r="248">
      <c r="M248" s="10"/>
    </row>
    <row r="249">
      <c r="M249" s="10"/>
    </row>
    <row r="250">
      <c r="M250" s="10"/>
    </row>
    <row r="251">
      <c r="M251" s="10"/>
    </row>
    <row r="252">
      <c r="M252" s="10"/>
    </row>
    <row r="253">
      <c r="M253" s="10"/>
    </row>
    <row r="254">
      <c r="M254" s="10"/>
    </row>
    <row r="255">
      <c r="M255" s="10"/>
    </row>
    <row r="256">
      <c r="M256" s="10"/>
    </row>
    <row r="257">
      <c r="M257" s="10"/>
    </row>
    <row r="258">
      <c r="M258" s="10"/>
    </row>
    <row r="259">
      <c r="M259" s="10"/>
    </row>
    <row r="260">
      <c r="M260" s="10"/>
    </row>
    <row r="261">
      <c r="M261" s="10"/>
    </row>
    <row r="262">
      <c r="M262" s="10"/>
    </row>
    <row r="263">
      <c r="M263" s="10"/>
    </row>
    <row r="264">
      <c r="M264" s="10"/>
    </row>
    <row r="265">
      <c r="M265" s="10"/>
    </row>
    <row r="266">
      <c r="M266" s="10"/>
    </row>
    <row r="267">
      <c r="M267" s="10"/>
    </row>
    <row r="268">
      <c r="M268" s="10"/>
    </row>
    <row r="269">
      <c r="M269" s="10"/>
    </row>
    <row r="270">
      <c r="M270" s="10"/>
    </row>
    <row r="271">
      <c r="M271" s="10"/>
    </row>
    <row r="272">
      <c r="M272" s="10"/>
    </row>
    <row r="273">
      <c r="M273" s="10"/>
    </row>
    <row r="274">
      <c r="M274" s="10"/>
    </row>
    <row r="275">
      <c r="M275" s="10"/>
    </row>
    <row r="276">
      <c r="M276" s="10"/>
    </row>
    <row r="277">
      <c r="M277" s="10"/>
    </row>
    <row r="278">
      <c r="M278" s="10"/>
    </row>
    <row r="279">
      <c r="M279" s="10"/>
    </row>
    <row r="280">
      <c r="M280" s="10"/>
    </row>
    <row r="281">
      <c r="M281" s="10"/>
    </row>
    <row r="282">
      <c r="M282" s="10"/>
    </row>
    <row r="283">
      <c r="M283" s="10"/>
    </row>
    <row r="284">
      <c r="M284" s="10"/>
    </row>
    <row r="285">
      <c r="M285" s="10"/>
    </row>
    <row r="286">
      <c r="M286" s="10"/>
    </row>
    <row r="287">
      <c r="M287" s="10"/>
    </row>
    <row r="288">
      <c r="M288" s="10"/>
    </row>
    <row r="289">
      <c r="M289" s="10"/>
    </row>
    <row r="290">
      <c r="M290" s="10"/>
    </row>
    <row r="291">
      <c r="M291" s="10"/>
    </row>
    <row r="292">
      <c r="M292" s="10"/>
    </row>
    <row r="293">
      <c r="M293" s="10"/>
    </row>
    <row r="294">
      <c r="M294" s="10"/>
    </row>
    <row r="295">
      <c r="M295" s="10"/>
    </row>
    <row r="296">
      <c r="M296" s="10"/>
    </row>
    <row r="297">
      <c r="M297" s="10"/>
    </row>
    <row r="298">
      <c r="M298" s="10"/>
    </row>
    <row r="299">
      <c r="M299" s="10"/>
    </row>
    <row r="300">
      <c r="M300" s="10"/>
    </row>
    <row r="301">
      <c r="M301" s="10"/>
    </row>
    <row r="302">
      <c r="M302" s="10"/>
    </row>
    <row r="303">
      <c r="M303" s="10"/>
    </row>
    <row r="304">
      <c r="M304" s="10"/>
    </row>
    <row r="305">
      <c r="M305" s="10"/>
    </row>
    <row r="306">
      <c r="M306" s="10"/>
    </row>
    <row r="307">
      <c r="M307" s="10"/>
    </row>
    <row r="308">
      <c r="M308" s="10"/>
    </row>
    <row r="309">
      <c r="M309" s="10"/>
    </row>
    <row r="310">
      <c r="M310" s="10"/>
    </row>
    <row r="311">
      <c r="M311" s="10"/>
    </row>
    <row r="312">
      <c r="M312" s="10"/>
    </row>
    <row r="313">
      <c r="M313" s="10"/>
    </row>
    <row r="314">
      <c r="M314" s="10"/>
    </row>
    <row r="315">
      <c r="M315" s="10"/>
    </row>
    <row r="316">
      <c r="M316" s="10"/>
    </row>
    <row r="317">
      <c r="M317" s="10"/>
    </row>
    <row r="318">
      <c r="M318" s="10"/>
    </row>
    <row r="319">
      <c r="M319" s="10"/>
    </row>
    <row r="320">
      <c r="M320" s="10"/>
    </row>
    <row r="321">
      <c r="M321" s="10"/>
    </row>
    <row r="322">
      <c r="M322" s="10"/>
    </row>
    <row r="323">
      <c r="M323" s="10"/>
    </row>
    <row r="324">
      <c r="M324" s="10"/>
    </row>
    <row r="325">
      <c r="M325" s="10"/>
    </row>
    <row r="326">
      <c r="M326" s="10"/>
    </row>
    <row r="327">
      <c r="M327" s="10"/>
    </row>
    <row r="328">
      <c r="M328" s="10"/>
    </row>
    <row r="329">
      <c r="M329" s="10"/>
    </row>
    <row r="330">
      <c r="M330" s="10"/>
    </row>
    <row r="331">
      <c r="M331" s="10"/>
    </row>
    <row r="332">
      <c r="M332" s="10"/>
    </row>
    <row r="333">
      <c r="M333" s="10"/>
    </row>
    <row r="334">
      <c r="M334" s="10"/>
    </row>
    <row r="335">
      <c r="M335" s="10"/>
    </row>
    <row r="336">
      <c r="M336" s="10"/>
    </row>
    <row r="337">
      <c r="M337" s="10"/>
    </row>
    <row r="338">
      <c r="M338" s="10"/>
    </row>
    <row r="339">
      <c r="M339" s="10"/>
    </row>
    <row r="340">
      <c r="M340" s="10"/>
    </row>
    <row r="341">
      <c r="M341" s="10"/>
    </row>
    <row r="342">
      <c r="M342" s="10"/>
    </row>
    <row r="343">
      <c r="M343" s="10"/>
    </row>
    <row r="344">
      <c r="M344" s="10"/>
    </row>
    <row r="345">
      <c r="M345" s="10"/>
    </row>
    <row r="346">
      <c r="M346" s="10"/>
    </row>
    <row r="347">
      <c r="M347" s="10"/>
    </row>
    <row r="348">
      <c r="M348" s="10"/>
    </row>
    <row r="349">
      <c r="M349" s="10"/>
    </row>
    <row r="350">
      <c r="M350" s="10"/>
    </row>
    <row r="351">
      <c r="M351" s="10"/>
    </row>
    <row r="352">
      <c r="M352" s="10"/>
    </row>
    <row r="353">
      <c r="M353" s="10"/>
    </row>
    <row r="354">
      <c r="M354" s="10"/>
    </row>
    <row r="355">
      <c r="M355" s="10"/>
    </row>
    <row r="356">
      <c r="M356" s="10"/>
    </row>
    <row r="357">
      <c r="M357" s="10"/>
    </row>
    <row r="358">
      <c r="M358" s="10"/>
    </row>
    <row r="359">
      <c r="M359" s="10"/>
    </row>
    <row r="360">
      <c r="M360" s="10"/>
    </row>
    <row r="361">
      <c r="M361" s="10"/>
    </row>
    <row r="362">
      <c r="M362" s="10"/>
    </row>
    <row r="363">
      <c r="M363" s="10"/>
    </row>
    <row r="364">
      <c r="M364" s="10"/>
    </row>
    <row r="365">
      <c r="M365" s="10"/>
    </row>
    <row r="366">
      <c r="M366" s="10"/>
    </row>
    <row r="367">
      <c r="M367" s="10"/>
    </row>
    <row r="368">
      <c r="M368" s="10"/>
    </row>
    <row r="369">
      <c r="M369" s="10"/>
    </row>
    <row r="370">
      <c r="M370" s="10"/>
    </row>
    <row r="371">
      <c r="M371" s="10"/>
    </row>
    <row r="372">
      <c r="M372" s="10"/>
    </row>
    <row r="373">
      <c r="M373" s="10"/>
    </row>
    <row r="374">
      <c r="M374" s="10"/>
    </row>
    <row r="375">
      <c r="M375" s="10"/>
    </row>
    <row r="376">
      <c r="M376" s="10"/>
    </row>
    <row r="377">
      <c r="M377" s="10"/>
    </row>
    <row r="378">
      <c r="M378" s="10"/>
    </row>
    <row r="379">
      <c r="M379" s="10"/>
    </row>
    <row r="380">
      <c r="M380" s="10"/>
    </row>
    <row r="381">
      <c r="M381" s="10"/>
    </row>
    <row r="382">
      <c r="M382" s="10"/>
    </row>
    <row r="383">
      <c r="M383" s="10"/>
    </row>
    <row r="384">
      <c r="M384" s="10"/>
    </row>
    <row r="385">
      <c r="M385" s="10"/>
    </row>
    <row r="386">
      <c r="M386" s="10"/>
    </row>
    <row r="387">
      <c r="M387" s="10"/>
    </row>
    <row r="388">
      <c r="M388" s="10"/>
    </row>
    <row r="389">
      <c r="M389" s="10"/>
    </row>
    <row r="390">
      <c r="M390" s="10"/>
    </row>
    <row r="391">
      <c r="M391" s="10"/>
    </row>
    <row r="392">
      <c r="M392" s="10"/>
    </row>
    <row r="393">
      <c r="M393" s="10"/>
    </row>
    <row r="394">
      <c r="M394" s="10"/>
    </row>
    <row r="395">
      <c r="M395" s="10"/>
    </row>
    <row r="396">
      <c r="M396" s="10"/>
    </row>
    <row r="397">
      <c r="M397" s="10"/>
    </row>
    <row r="398">
      <c r="M398" s="10"/>
    </row>
    <row r="399">
      <c r="M399" s="10"/>
    </row>
    <row r="400">
      <c r="M400" s="10"/>
    </row>
    <row r="401">
      <c r="M401" s="10"/>
    </row>
    <row r="402">
      <c r="M402" s="10"/>
    </row>
    <row r="403">
      <c r="M403" s="10"/>
    </row>
    <row r="404">
      <c r="M404" s="10"/>
    </row>
    <row r="405">
      <c r="M405" s="10"/>
    </row>
    <row r="406">
      <c r="M406" s="10"/>
    </row>
    <row r="407">
      <c r="M407" s="10"/>
    </row>
    <row r="408">
      <c r="M408" s="10"/>
    </row>
    <row r="409">
      <c r="M409" s="10"/>
    </row>
    <row r="410">
      <c r="M410" s="10"/>
    </row>
    <row r="411">
      <c r="M411" s="10"/>
    </row>
    <row r="412">
      <c r="M412" s="10"/>
    </row>
    <row r="413">
      <c r="M413" s="10"/>
    </row>
    <row r="414">
      <c r="M414" s="10"/>
    </row>
    <row r="415">
      <c r="M415" s="10"/>
    </row>
    <row r="416">
      <c r="M416" s="10"/>
    </row>
    <row r="417">
      <c r="M417" s="10"/>
    </row>
    <row r="418">
      <c r="M418" s="10"/>
    </row>
    <row r="419">
      <c r="M419" s="10"/>
    </row>
    <row r="420">
      <c r="M420" s="10"/>
    </row>
    <row r="421">
      <c r="M421" s="10"/>
    </row>
    <row r="422">
      <c r="M422" s="10"/>
    </row>
    <row r="423">
      <c r="M423" s="10"/>
    </row>
    <row r="424">
      <c r="M424" s="10"/>
    </row>
    <row r="425">
      <c r="M425" s="10"/>
    </row>
    <row r="426">
      <c r="M426" s="10"/>
    </row>
    <row r="427">
      <c r="M427" s="10"/>
    </row>
    <row r="428">
      <c r="M428" s="10"/>
    </row>
    <row r="429">
      <c r="M429" s="10"/>
    </row>
    <row r="430">
      <c r="M430" s="10"/>
    </row>
    <row r="431">
      <c r="M431" s="10"/>
    </row>
    <row r="432">
      <c r="M432" s="10"/>
    </row>
    <row r="433">
      <c r="M433" s="10"/>
    </row>
    <row r="434">
      <c r="M434" s="10"/>
    </row>
    <row r="435">
      <c r="M435" s="10"/>
    </row>
    <row r="436">
      <c r="M436" s="10"/>
    </row>
    <row r="437">
      <c r="M437" s="10"/>
    </row>
    <row r="438">
      <c r="M438" s="10"/>
    </row>
    <row r="439">
      <c r="M439" s="10"/>
    </row>
    <row r="440">
      <c r="M440" s="10"/>
    </row>
    <row r="441">
      <c r="M441" s="10"/>
    </row>
    <row r="442">
      <c r="M442" s="10"/>
    </row>
    <row r="443">
      <c r="M443" s="10"/>
    </row>
    <row r="444">
      <c r="M444" s="10"/>
    </row>
    <row r="445">
      <c r="M445" s="10"/>
    </row>
    <row r="446">
      <c r="M446" s="10"/>
    </row>
    <row r="447">
      <c r="M447" s="10"/>
    </row>
    <row r="448">
      <c r="M448" s="10"/>
    </row>
    <row r="449">
      <c r="M449" s="10"/>
    </row>
    <row r="450">
      <c r="M450" s="10"/>
    </row>
    <row r="451">
      <c r="M451" s="10"/>
    </row>
    <row r="452">
      <c r="M452" s="10"/>
    </row>
    <row r="453">
      <c r="M453" s="10"/>
    </row>
    <row r="454">
      <c r="M454" s="10"/>
    </row>
    <row r="455">
      <c r="M455" s="10"/>
    </row>
    <row r="456">
      <c r="M456" s="10"/>
    </row>
    <row r="457">
      <c r="M457" s="10"/>
    </row>
    <row r="458">
      <c r="M458" s="10"/>
    </row>
    <row r="459">
      <c r="M459" s="10"/>
    </row>
    <row r="460">
      <c r="M460" s="10"/>
    </row>
    <row r="461">
      <c r="M461" s="10"/>
    </row>
    <row r="462">
      <c r="M462" s="10"/>
    </row>
    <row r="463">
      <c r="M463" s="10"/>
    </row>
    <row r="464">
      <c r="M464" s="10"/>
    </row>
    <row r="465">
      <c r="M465" s="10"/>
    </row>
    <row r="466">
      <c r="M466" s="10"/>
    </row>
    <row r="467">
      <c r="M467" s="10"/>
    </row>
    <row r="468">
      <c r="M468" s="10"/>
    </row>
    <row r="469">
      <c r="M469" s="10"/>
    </row>
    <row r="470">
      <c r="M470" s="10"/>
    </row>
    <row r="471">
      <c r="M471" s="10"/>
    </row>
    <row r="472">
      <c r="M472" s="10"/>
    </row>
    <row r="473">
      <c r="M473" s="10"/>
    </row>
    <row r="474">
      <c r="M474" s="10"/>
    </row>
    <row r="475">
      <c r="M475" s="10"/>
    </row>
    <row r="476">
      <c r="M476" s="10"/>
    </row>
    <row r="477">
      <c r="M477" s="10"/>
    </row>
    <row r="478">
      <c r="M478" s="10"/>
    </row>
    <row r="479">
      <c r="M479" s="10"/>
    </row>
    <row r="480">
      <c r="M480" s="10"/>
    </row>
    <row r="481">
      <c r="M481" s="10"/>
    </row>
    <row r="482">
      <c r="M482" s="10"/>
    </row>
    <row r="483">
      <c r="M483" s="10"/>
    </row>
    <row r="484">
      <c r="M484" s="10"/>
    </row>
    <row r="485">
      <c r="M485" s="10"/>
    </row>
    <row r="486">
      <c r="M486" s="10"/>
    </row>
    <row r="487">
      <c r="M487" s="10"/>
    </row>
    <row r="488">
      <c r="M488" s="10"/>
    </row>
    <row r="489">
      <c r="M489" s="10"/>
    </row>
    <row r="490">
      <c r="M490" s="10"/>
    </row>
    <row r="491">
      <c r="M491" s="10"/>
    </row>
    <row r="492">
      <c r="M492" s="10"/>
    </row>
    <row r="493">
      <c r="M493" s="10"/>
    </row>
    <row r="494">
      <c r="M494" s="10"/>
    </row>
    <row r="495">
      <c r="M495" s="10"/>
    </row>
    <row r="496">
      <c r="M496" s="10"/>
    </row>
    <row r="497">
      <c r="M497" s="10"/>
    </row>
    <row r="498">
      <c r="M498" s="10"/>
    </row>
    <row r="499">
      <c r="M499" s="10"/>
    </row>
    <row r="500">
      <c r="M500" s="10"/>
    </row>
    <row r="501">
      <c r="M501" s="10"/>
    </row>
    <row r="502">
      <c r="M502" s="10"/>
    </row>
    <row r="503">
      <c r="M503" s="10"/>
    </row>
    <row r="504">
      <c r="M504" s="10"/>
    </row>
    <row r="505">
      <c r="M505" s="10"/>
    </row>
    <row r="506">
      <c r="M506" s="10"/>
    </row>
    <row r="507">
      <c r="M507" s="10"/>
    </row>
    <row r="508">
      <c r="M508" s="10"/>
    </row>
    <row r="509">
      <c r="M509" s="10"/>
    </row>
    <row r="510">
      <c r="M510" s="10"/>
    </row>
    <row r="511">
      <c r="M511" s="10"/>
    </row>
    <row r="512">
      <c r="M512" s="10"/>
    </row>
    <row r="513">
      <c r="M513" s="10"/>
    </row>
    <row r="514">
      <c r="M514" s="10"/>
    </row>
    <row r="515">
      <c r="M515" s="10"/>
    </row>
    <row r="516">
      <c r="M516" s="10"/>
    </row>
    <row r="517">
      <c r="M517" s="10"/>
    </row>
    <row r="518">
      <c r="M518" s="10"/>
    </row>
    <row r="519">
      <c r="M519" s="10"/>
    </row>
    <row r="520">
      <c r="M520" s="10"/>
    </row>
    <row r="521">
      <c r="M521" s="10"/>
    </row>
    <row r="522">
      <c r="M522" s="10"/>
    </row>
    <row r="523">
      <c r="M523" s="10"/>
    </row>
    <row r="524">
      <c r="M524" s="10"/>
    </row>
    <row r="525">
      <c r="M525" s="10"/>
    </row>
    <row r="526">
      <c r="M526" s="10"/>
    </row>
    <row r="527">
      <c r="M527" s="10"/>
    </row>
    <row r="528">
      <c r="M528" s="10"/>
    </row>
    <row r="529">
      <c r="M529" s="10"/>
    </row>
    <row r="530">
      <c r="M530" s="10"/>
    </row>
    <row r="531">
      <c r="M531" s="10"/>
    </row>
    <row r="532">
      <c r="M532" s="10"/>
    </row>
    <row r="533">
      <c r="M533" s="10"/>
    </row>
    <row r="534">
      <c r="M534" s="10"/>
    </row>
    <row r="535">
      <c r="M535" s="10"/>
    </row>
    <row r="536">
      <c r="M536" s="10"/>
    </row>
    <row r="537">
      <c r="M537" s="10"/>
    </row>
    <row r="538">
      <c r="M538" s="10"/>
    </row>
    <row r="539">
      <c r="M539" s="10"/>
    </row>
    <row r="540">
      <c r="M540" s="10"/>
    </row>
    <row r="541">
      <c r="M541" s="10"/>
    </row>
    <row r="542">
      <c r="M542" s="10"/>
    </row>
    <row r="543">
      <c r="M543" s="10"/>
    </row>
    <row r="544">
      <c r="M544" s="10"/>
    </row>
    <row r="545">
      <c r="M545" s="10"/>
    </row>
    <row r="546">
      <c r="M546" s="10"/>
    </row>
    <row r="547">
      <c r="M547" s="10"/>
    </row>
    <row r="548">
      <c r="M548" s="10"/>
    </row>
    <row r="549">
      <c r="M549" s="10"/>
    </row>
    <row r="550">
      <c r="M550" s="10"/>
    </row>
    <row r="551">
      <c r="M551" s="10"/>
    </row>
    <row r="552">
      <c r="M552" s="10"/>
    </row>
    <row r="553">
      <c r="M553" s="10"/>
    </row>
    <row r="554">
      <c r="M554" s="10"/>
    </row>
    <row r="555">
      <c r="M555" s="10"/>
    </row>
    <row r="556">
      <c r="M556" s="10"/>
    </row>
    <row r="557">
      <c r="M557" s="10"/>
    </row>
    <row r="558">
      <c r="M558" s="10"/>
    </row>
    <row r="559">
      <c r="M559" s="10"/>
    </row>
    <row r="560">
      <c r="M560" s="10"/>
    </row>
    <row r="561">
      <c r="M561" s="10"/>
    </row>
    <row r="562">
      <c r="M562" s="10"/>
    </row>
    <row r="563">
      <c r="M563" s="10"/>
    </row>
    <row r="564">
      <c r="M564" s="10"/>
    </row>
    <row r="565">
      <c r="M565" s="10"/>
    </row>
    <row r="566">
      <c r="M566" s="10"/>
    </row>
    <row r="567">
      <c r="M567" s="10"/>
    </row>
    <row r="568">
      <c r="M568" s="10"/>
    </row>
    <row r="569">
      <c r="M569" s="10"/>
    </row>
    <row r="570">
      <c r="M570" s="10"/>
    </row>
    <row r="571">
      <c r="M571" s="10"/>
    </row>
    <row r="572">
      <c r="M572" s="10"/>
    </row>
    <row r="573">
      <c r="M573" s="10"/>
    </row>
    <row r="574">
      <c r="M574" s="10"/>
    </row>
    <row r="575">
      <c r="M575" s="10"/>
    </row>
    <row r="576">
      <c r="M576" s="10"/>
    </row>
    <row r="577">
      <c r="M577" s="10"/>
    </row>
    <row r="578">
      <c r="M578" s="10"/>
    </row>
    <row r="579">
      <c r="M579" s="10"/>
    </row>
    <row r="580">
      <c r="M580" s="10"/>
    </row>
    <row r="581">
      <c r="M581" s="10"/>
    </row>
    <row r="582">
      <c r="M582" s="10"/>
    </row>
    <row r="583">
      <c r="M583" s="10"/>
    </row>
    <row r="584">
      <c r="M584" s="10"/>
    </row>
    <row r="585">
      <c r="M585" s="10"/>
    </row>
    <row r="586">
      <c r="M586" s="10"/>
    </row>
    <row r="587">
      <c r="M587" s="10"/>
    </row>
    <row r="588">
      <c r="M588" s="10"/>
    </row>
    <row r="589">
      <c r="M589" s="10"/>
    </row>
    <row r="590">
      <c r="M590" s="10"/>
    </row>
    <row r="591">
      <c r="M591" s="10"/>
    </row>
    <row r="592">
      <c r="M592" s="10"/>
    </row>
    <row r="593">
      <c r="M593" s="10"/>
    </row>
    <row r="594">
      <c r="M594" s="10"/>
    </row>
    <row r="595">
      <c r="M595" s="10"/>
    </row>
    <row r="596">
      <c r="M596" s="10"/>
    </row>
    <row r="597">
      <c r="M597" s="10"/>
    </row>
    <row r="598">
      <c r="M598" s="10"/>
    </row>
    <row r="599">
      <c r="M599" s="10"/>
    </row>
    <row r="600">
      <c r="M600" s="10"/>
    </row>
    <row r="601">
      <c r="M601" s="10"/>
    </row>
    <row r="602">
      <c r="M602" s="10"/>
    </row>
    <row r="603">
      <c r="M603" s="10"/>
    </row>
    <row r="604">
      <c r="M604" s="10"/>
    </row>
    <row r="605">
      <c r="M605" s="10"/>
    </row>
    <row r="606">
      <c r="M606" s="10"/>
    </row>
    <row r="607">
      <c r="M607" s="10"/>
    </row>
    <row r="608">
      <c r="M608" s="10"/>
    </row>
    <row r="609">
      <c r="M609" s="10"/>
    </row>
    <row r="610">
      <c r="M610" s="10"/>
    </row>
    <row r="611">
      <c r="M611" s="10"/>
    </row>
    <row r="612">
      <c r="M612" s="10"/>
    </row>
    <row r="613">
      <c r="M613" s="10"/>
    </row>
    <row r="614">
      <c r="M614" s="10"/>
    </row>
    <row r="615">
      <c r="M615" s="10"/>
    </row>
    <row r="616">
      <c r="M616" s="10"/>
    </row>
    <row r="617">
      <c r="M617" s="10"/>
    </row>
    <row r="618">
      <c r="M618" s="10"/>
    </row>
    <row r="619">
      <c r="M619" s="10"/>
    </row>
    <row r="620">
      <c r="M620" s="10"/>
    </row>
    <row r="621">
      <c r="M621" s="10"/>
    </row>
    <row r="622">
      <c r="M622" s="10"/>
    </row>
    <row r="623">
      <c r="M623" s="10"/>
    </row>
    <row r="624">
      <c r="M624" s="10"/>
    </row>
    <row r="625">
      <c r="M625" s="10"/>
    </row>
    <row r="626">
      <c r="M626" s="10"/>
    </row>
    <row r="627">
      <c r="M627" s="10"/>
    </row>
    <row r="628">
      <c r="M628" s="10"/>
    </row>
    <row r="629">
      <c r="M629" s="10"/>
    </row>
    <row r="630">
      <c r="M630" s="10"/>
    </row>
    <row r="631">
      <c r="M631" s="10"/>
    </row>
    <row r="632">
      <c r="M632" s="10"/>
    </row>
    <row r="633">
      <c r="M633" s="10"/>
    </row>
    <row r="634">
      <c r="M634" s="10"/>
    </row>
    <row r="635">
      <c r="M635" s="10"/>
    </row>
    <row r="636">
      <c r="M636" s="10"/>
    </row>
    <row r="637">
      <c r="M637" s="10"/>
    </row>
    <row r="638">
      <c r="M638" s="10"/>
    </row>
    <row r="639">
      <c r="M639" s="10"/>
    </row>
    <row r="640">
      <c r="M640" s="10"/>
    </row>
    <row r="641">
      <c r="M641" s="10"/>
    </row>
    <row r="642">
      <c r="M642" s="10"/>
    </row>
    <row r="643">
      <c r="M643" s="10"/>
    </row>
    <row r="644">
      <c r="M644" s="10"/>
    </row>
    <row r="645">
      <c r="M645" s="10"/>
    </row>
    <row r="646">
      <c r="M646" s="10"/>
    </row>
    <row r="647">
      <c r="M647" s="10"/>
    </row>
    <row r="648">
      <c r="M648" s="10"/>
    </row>
    <row r="649">
      <c r="M649" s="10"/>
    </row>
    <row r="650">
      <c r="M650" s="10"/>
    </row>
    <row r="651">
      <c r="M651" s="10"/>
    </row>
    <row r="652">
      <c r="M652" s="10"/>
    </row>
    <row r="653">
      <c r="M653" s="10"/>
    </row>
    <row r="654">
      <c r="M654" s="10"/>
    </row>
    <row r="655">
      <c r="M655" s="10"/>
    </row>
    <row r="656">
      <c r="M656" s="10"/>
    </row>
    <row r="657">
      <c r="M657" s="10"/>
    </row>
    <row r="658">
      <c r="M658" s="10"/>
    </row>
    <row r="659">
      <c r="M659" s="10"/>
    </row>
    <row r="660">
      <c r="M660" s="10"/>
    </row>
    <row r="661">
      <c r="M661" s="10"/>
    </row>
    <row r="662">
      <c r="M662" s="10"/>
    </row>
    <row r="663">
      <c r="M663" s="10"/>
    </row>
    <row r="664">
      <c r="M664" s="10"/>
    </row>
    <row r="665">
      <c r="M665" s="10"/>
    </row>
    <row r="666">
      <c r="M666" s="10"/>
    </row>
    <row r="667">
      <c r="M667" s="10"/>
    </row>
    <row r="668">
      <c r="M668" s="10"/>
    </row>
    <row r="669">
      <c r="M669" s="10"/>
    </row>
    <row r="670">
      <c r="M670" s="10"/>
    </row>
    <row r="671">
      <c r="M671" s="10"/>
    </row>
    <row r="672">
      <c r="M672" s="10"/>
    </row>
    <row r="673">
      <c r="M673" s="10"/>
    </row>
    <row r="674">
      <c r="M674" s="10"/>
    </row>
    <row r="675">
      <c r="M675" s="10"/>
    </row>
    <row r="676">
      <c r="M676" s="10"/>
    </row>
    <row r="677">
      <c r="M677" s="10"/>
    </row>
    <row r="678">
      <c r="M678" s="10"/>
    </row>
    <row r="679">
      <c r="M679" s="10"/>
    </row>
    <row r="680">
      <c r="M680" s="10"/>
    </row>
    <row r="681">
      <c r="M681" s="10"/>
    </row>
    <row r="682">
      <c r="M682" s="10"/>
    </row>
    <row r="683">
      <c r="M683" s="10"/>
    </row>
    <row r="684">
      <c r="M684" s="10"/>
    </row>
    <row r="685">
      <c r="M685" s="10"/>
    </row>
    <row r="686">
      <c r="M686" s="10"/>
    </row>
    <row r="687">
      <c r="M687" s="10"/>
    </row>
    <row r="688">
      <c r="M688" s="10"/>
    </row>
    <row r="689">
      <c r="M689" s="10"/>
    </row>
    <row r="690">
      <c r="M690" s="10"/>
    </row>
    <row r="691">
      <c r="M691" s="10"/>
    </row>
    <row r="692">
      <c r="M692" s="10"/>
    </row>
    <row r="693">
      <c r="M693" s="10"/>
    </row>
    <row r="694">
      <c r="M694" s="10"/>
    </row>
    <row r="695">
      <c r="M695" s="10"/>
    </row>
    <row r="696">
      <c r="M696" s="10"/>
    </row>
    <row r="697">
      <c r="M697" s="10"/>
    </row>
    <row r="698">
      <c r="M698" s="10"/>
    </row>
    <row r="699">
      <c r="M699" s="10"/>
    </row>
    <row r="700">
      <c r="M700" s="10"/>
    </row>
    <row r="701">
      <c r="M701" s="10"/>
    </row>
    <row r="702">
      <c r="M702" s="10"/>
    </row>
    <row r="703">
      <c r="M703" s="10"/>
    </row>
    <row r="704">
      <c r="M704" s="10"/>
    </row>
    <row r="705">
      <c r="M705" s="10"/>
    </row>
    <row r="706">
      <c r="M706" s="10"/>
    </row>
    <row r="707">
      <c r="M707" s="10"/>
    </row>
    <row r="708">
      <c r="M708" s="10"/>
    </row>
    <row r="709">
      <c r="M709" s="10"/>
    </row>
    <row r="710">
      <c r="M710" s="10"/>
    </row>
    <row r="711">
      <c r="M711" s="10"/>
    </row>
    <row r="712">
      <c r="M712" s="10"/>
    </row>
    <row r="713">
      <c r="M713" s="10"/>
    </row>
    <row r="714">
      <c r="M714" s="10"/>
    </row>
    <row r="715">
      <c r="M715" s="10"/>
    </row>
    <row r="716">
      <c r="M716" s="10"/>
    </row>
    <row r="717">
      <c r="M717" s="10"/>
    </row>
    <row r="718">
      <c r="M718" s="10"/>
    </row>
    <row r="719">
      <c r="M719" s="10"/>
    </row>
    <row r="720">
      <c r="M720" s="10"/>
    </row>
    <row r="721">
      <c r="M721" s="10"/>
    </row>
    <row r="722">
      <c r="M722" s="10"/>
    </row>
    <row r="723">
      <c r="M723" s="10"/>
    </row>
    <row r="724">
      <c r="M724" s="10"/>
    </row>
    <row r="725">
      <c r="M725" s="10"/>
    </row>
    <row r="726">
      <c r="M726" s="10"/>
    </row>
    <row r="727">
      <c r="M727" s="10"/>
    </row>
    <row r="728">
      <c r="M728" s="10"/>
    </row>
    <row r="729">
      <c r="M729" s="10"/>
    </row>
    <row r="730">
      <c r="M730" s="10"/>
    </row>
    <row r="731">
      <c r="M731" s="10"/>
    </row>
    <row r="732">
      <c r="M732" s="10"/>
    </row>
    <row r="733">
      <c r="M733" s="10"/>
    </row>
    <row r="734">
      <c r="M734" s="10"/>
    </row>
    <row r="735">
      <c r="M735" s="10"/>
    </row>
    <row r="736">
      <c r="M736" s="10"/>
    </row>
    <row r="737">
      <c r="M737" s="10"/>
    </row>
    <row r="738">
      <c r="M738" s="10"/>
    </row>
    <row r="739">
      <c r="M739" s="10"/>
    </row>
    <row r="740">
      <c r="M740" s="10"/>
    </row>
    <row r="741">
      <c r="M741" s="10"/>
    </row>
    <row r="742">
      <c r="M742" s="10"/>
    </row>
    <row r="743">
      <c r="M743" s="10"/>
    </row>
    <row r="744">
      <c r="M744" s="10"/>
    </row>
    <row r="745">
      <c r="M745" s="10"/>
    </row>
    <row r="746">
      <c r="M746" s="10"/>
    </row>
    <row r="747">
      <c r="M747" s="10"/>
    </row>
    <row r="748">
      <c r="M748" s="10"/>
    </row>
    <row r="749">
      <c r="M749" s="10"/>
    </row>
    <row r="750">
      <c r="M750" s="10"/>
    </row>
    <row r="751">
      <c r="M751" s="10"/>
    </row>
    <row r="752">
      <c r="M752" s="10"/>
    </row>
    <row r="753">
      <c r="M753" s="10"/>
    </row>
    <row r="754">
      <c r="M754" s="10"/>
    </row>
    <row r="755">
      <c r="M755" s="10"/>
    </row>
    <row r="756">
      <c r="M756" s="10"/>
    </row>
    <row r="757">
      <c r="M757" s="10"/>
    </row>
    <row r="758">
      <c r="M758" s="10"/>
    </row>
    <row r="759">
      <c r="M759" s="10"/>
    </row>
    <row r="760">
      <c r="M760" s="10"/>
    </row>
    <row r="761">
      <c r="M761" s="10"/>
    </row>
    <row r="762">
      <c r="M762" s="10"/>
    </row>
    <row r="763">
      <c r="M763" s="10"/>
    </row>
    <row r="764">
      <c r="M764" s="10"/>
    </row>
    <row r="765">
      <c r="M765" s="10"/>
    </row>
    <row r="766">
      <c r="M766" s="10"/>
    </row>
    <row r="767">
      <c r="M767" s="10"/>
    </row>
    <row r="768">
      <c r="M768" s="10"/>
    </row>
    <row r="769">
      <c r="M769" s="10"/>
    </row>
    <row r="770">
      <c r="M770" s="10"/>
    </row>
    <row r="771">
      <c r="M771" s="10"/>
    </row>
    <row r="772">
      <c r="M772" s="10"/>
    </row>
    <row r="773">
      <c r="M773" s="10"/>
    </row>
    <row r="774">
      <c r="M774" s="10"/>
    </row>
    <row r="775">
      <c r="M775" s="10"/>
    </row>
    <row r="776">
      <c r="M776" s="10"/>
    </row>
    <row r="777">
      <c r="M777" s="10"/>
    </row>
    <row r="778">
      <c r="M778" s="10"/>
    </row>
    <row r="779">
      <c r="M779" s="10"/>
    </row>
    <row r="780">
      <c r="M780" s="10"/>
    </row>
    <row r="781">
      <c r="M781" s="10"/>
    </row>
    <row r="782">
      <c r="M782" s="10"/>
    </row>
    <row r="783">
      <c r="M783" s="10"/>
    </row>
    <row r="784">
      <c r="M784" s="10"/>
    </row>
    <row r="785">
      <c r="M785" s="10"/>
    </row>
    <row r="786">
      <c r="M786" s="10"/>
    </row>
    <row r="787">
      <c r="M787" s="10"/>
    </row>
    <row r="788">
      <c r="M788" s="10"/>
    </row>
    <row r="789">
      <c r="M789" s="10"/>
    </row>
    <row r="790">
      <c r="M790" s="10"/>
    </row>
    <row r="791">
      <c r="M791" s="10"/>
    </row>
    <row r="792">
      <c r="M792" s="10"/>
    </row>
    <row r="793">
      <c r="M793" s="10"/>
    </row>
    <row r="794">
      <c r="M794" s="10"/>
    </row>
    <row r="795">
      <c r="M795" s="10"/>
    </row>
    <row r="796">
      <c r="M796" s="10"/>
    </row>
    <row r="797">
      <c r="M797" s="10"/>
    </row>
    <row r="798">
      <c r="M798" s="10"/>
    </row>
    <row r="799">
      <c r="M799" s="10"/>
    </row>
    <row r="800">
      <c r="M800" s="10"/>
    </row>
    <row r="801">
      <c r="M801" s="10"/>
    </row>
    <row r="802">
      <c r="M802" s="10"/>
    </row>
    <row r="803">
      <c r="M803" s="10"/>
    </row>
    <row r="804">
      <c r="M804" s="10"/>
    </row>
    <row r="805">
      <c r="M805" s="10"/>
    </row>
    <row r="806">
      <c r="M806" s="10"/>
    </row>
    <row r="807">
      <c r="M807" s="10"/>
    </row>
    <row r="808">
      <c r="M808" s="10"/>
    </row>
    <row r="809">
      <c r="M809" s="10"/>
    </row>
    <row r="810">
      <c r="M810" s="10"/>
    </row>
    <row r="811">
      <c r="M811" s="10"/>
    </row>
    <row r="812">
      <c r="M812" s="10"/>
    </row>
    <row r="813">
      <c r="M813" s="10"/>
    </row>
    <row r="814">
      <c r="M814" s="10"/>
    </row>
    <row r="815">
      <c r="M815" s="10"/>
    </row>
    <row r="816">
      <c r="M816" s="10"/>
    </row>
    <row r="817">
      <c r="M817" s="10"/>
    </row>
    <row r="818">
      <c r="M818" s="10"/>
    </row>
    <row r="819">
      <c r="M819" s="10"/>
    </row>
    <row r="820">
      <c r="M820" s="10"/>
    </row>
    <row r="821">
      <c r="M821" s="10"/>
    </row>
    <row r="822">
      <c r="M822" s="10"/>
    </row>
    <row r="823">
      <c r="M823" s="10"/>
    </row>
    <row r="824">
      <c r="M824" s="10"/>
    </row>
    <row r="825">
      <c r="M825" s="10"/>
    </row>
    <row r="826">
      <c r="M826" s="10"/>
    </row>
    <row r="827">
      <c r="M827" s="10"/>
    </row>
    <row r="828">
      <c r="M828" s="10"/>
    </row>
    <row r="829">
      <c r="M829" s="10"/>
    </row>
    <row r="830">
      <c r="M830" s="10"/>
    </row>
    <row r="831">
      <c r="M831" s="10"/>
    </row>
    <row r="832">
      <c r="M832" s="10"/>
    </row>
    <row r="833">
      <c r="M833" s="10"/>
    </row>
    <row r="834">
      <c r="M834" s="10"/>
    </row>
    <row r="835">
      <c r="M835" s="10"/>
    </row>
    <row r="836">
      <c r="M836" s="10"/>
    </row>
    <row r="837">
      <c r="M837" s="10"/>
    </row>
    <row r="838">
      <c r="M838" s="10"/>
    </row>
    <row r="839">
      <c r="M839" s="10"/>
    </row>
    <row r="840">
      <c r="M840" s="10"/>
    </row>
    <row r="841">
      <c r="M841" s="10"/>
    </row>
    <row r="842">
      <c r="M842" s="10"/>
    </row>
    <row r="843">
      <c r="M843" s="10"/>
    </row>
    <row r="844">
      <c r="M844" s="10"/>
    </row>
    <row r="845">
      <c r="M845" s="10"/>
    </row>
    <row r="846">
      <c r="M846" s="10"/>
    </row>
    <row r="847">
      <c r="M847" s="10"/>
    </row>
    <row r="848">
      <c r="M848" s="10"/>
    </row>
    <row r="849">
      <c r="M849" s="10"/>
    </row>
    <row r="850">
      <c r="M850" s="10"/>
    </row>
    <row r="851">
      <c r="M851" s="10"/>
    </row>
    <row r="852">
      <c r="M852" s="10"/>
    </row>
    <row r="853">
      <c r="M853" s="10"/>
    </row>
    <row r="854">
      <c r="M854" s="10"/>
    </row>
    <row r="855">
      <c r="M855" s="10"/>
    </row>
    <row r="856">
      <c r="M856" s="10"/>
    </row>
    <row r="857">
      <c r="M857" s="10"/>
    </row>
    <row r="858">
      <c r="M858" s="10"/>
    </row>
    <row r="859">
      <c r="M859" s="10"/>
    </row>
    <row r="860">
      <c r="M860" s="10"/>
    </row>
    <row r="861">
      <c r="M861" s="10"/>
    </row>
    <row r="862">
      <c r="M862" s="10"/>
    </row>
    <row r="863">
      <c r="M863" s="10"/>
    </row>
    <row r="864">
      <c r="M864" s="10"/>
    </row>
    <row r="865">
      <c r="M865" s="10"/>
    </row>
    <row r="866">
      <c r="M866" s="10"/>
    </row>
    <row r="867">
      <c r="M867" s="10"/>
    </row>
    <row r="868">
      <c r="M868" s="10"/>
    </row>
    <row r="869">
      <c r="M869" s="10"/>
    </row>
    <row r="870">
      <c r="M870" s="10"/>
    </row>
    <row r="871">
      <c r="M871" s="10"/>
    </row>
    <row r="872">
      <c r="M872" s="10"/>
    </row>
    <row r="873">
      <c r="M873" s="10"/>
    </row>
    <row r="874">
      <c r="M874" s="10"/>
    </row>
    <row r="875">
      <c r="M875" s="10"/>
    </row>
    <row r="876">
      <c r="M876" s="10"/>
    </row>
    <row r="877">
      <c r="M877" s="10"/>
    </row>
    <row r="878">
      <c r="M878" s="10"/>
    </row>
    <row r="879">
      <c r="M879" s="10"/>
    </row>
    <row r="880">
      <c r="M880" s="10"/>
    </row>
    <row r="881">
      <c r="M881" s="10"/>
    </row>
    <row r="882">
      <c r="M882" s="10"/>
    </row>
    <row r="883">
      <c r="M883" s="10"/>
    </row>
    <row r="884">
      <c r="M884" s="10"/>
    </row>
    <row r="885">
      <c r="M885" s="10"/>
    </row>
    <row r="886">
      <c r="M886" s="10"/>
    </row>
    <row r="887">
      <c r="M887" s="10"/>
    </row>
    <row r="888">
      <c r="M888" s="10"/>
    </row>
    <row r="889">
      <c r="M889" s="10"/>
    </row>
    <row r="890">
      <c r="M890" s="10"/>
    </row>
    <row r="891">
      <c r="M891" s="10"/>
    </row>
    <row r="892">
      <c r="M892" s="10"/>
    </row>
    <row r="893">
      <c r="M893" s="10"/>
    </row>
    <row r="894">
      <c r="M894" s="10"/>
    </row>
    <row r="895">
      <c r="M895" s="10"/>
    </row>
    <row r="896">
      <c r="M896" s="10"/>
    </row>
    <row r="897">
      <c r="M897" s="10"/>
    </row>
    <row r="898">
      <c r="M898" s="10"/>
    </row>
    <row r="899">
      <c r="M899" s="10"/>
    </row>
    <row r="900">
      <c r="M900" s="10"/>
    </row>
    <row r="901">
      <c r="M901" s="10"/>
    </row>
    <row r="902">
      <c r="M902" s="10"/>
    </row>
    <row r="903">
      <c r="M903" s="10"/>
    </row>
    <row r="904">
      <c r="M904" s="10"/>
    </row>
    <row r="905">
      <c r="M905" s="10"/>
    </row>
    <row r="906">
      <c r="M906" s="10"/>
    </row>
    <row r="907">
      <c r="M907" s="10"/>
    </row>
    <row r="908">
      <c r="M908" s="10"/>
    </row>
    <row r="909">
      <c r="M909" s="10"/>
    </row>
    <row r="910">
      <c r="M910" s="10"/>
    </row>
    <row r="911">
      <c r="M911" s="10"/>
    </row>
    <row r="912">
      <c r="M912" s="10"/>
    </row>
    <row r="913">
      <c r="M913" s="10"/>
    </row>
    <row r="914">
      <c r="M914" s="10"/>
    </row>
    <row r="915">
      <c r="M915" s="10"/>
    </row>
    <row r="916">
      <c r="M916" s="10"/>
    </row>
    <row r="917">
      <c r="M917" s="10"/>
    </row>
    <row r="918">
      <c r="M918" s="10"/>
    </row>
    <row r="919">
      <c r="M919" s="10"/>
    </row>
    <row r="920">
      <c r="M920" s="10"/>
    </row>
    <row r="921">
      <c r="M921" s="10"/>
    </row>
    <row r="922">
      <c r="M922" s="10"/>
    </row>
    <row r="923">
      <c r="M923" s="10"/>
    </row>
    <row r="924">
      <c r="M924" s="10"/>
    </row>
    <row r="925">
      <c r="M925" s="10"/>
    </row>
    <row r="926">
      <c r="M926" s="10"/>
    </row>
    <row r="927">
      <c r="M927" s="10"/>
    </row>
    <row r="928">
      <c r="M928" s="10"/>
    </row>
    <row r="929">
      <c r="M929" s="10"/>
    </row>
    <row r="930">
      <c r="M930" s="10"/>
    </row>
    <row r="931">
      <c r="M931" s="10"/>
    </row>
    <row r="932">
      <c r="M932" s="10"/>
    </row>
    <row r="933">
      <c r="M933" s="10"/>
    </row>
    <row r="934">
      <c r="M934" s="10"/>
    </row>
    <row r="935">
      <c r="M935" s="10"/>
    </row>
    <row r="936">
      <c r="M936" s="10"/>
    </row>
    <row r="937">
      <c r="M937" s="10"/>
    </row>
    <row r="938">
      <c r="M938" s="10"/>
    </row>
    <row r="939">
      <c r="M939" s="10"/>
    </row>
    <row r="940">
      <c r="M940" s="10"/>
    </row>
    <row r="941">
      <c r="M941" s="10"/>
    </row>
    <row r="942">
      <c r="M942" s="10"/>
    </row>
    <row r="943">
      <c r="M943" s="10"/>
    </row>
    <row r="944">
      <c r="M944" s="10"/>
    </row>
    <row r="945">
      <c r="M945" s="10"/>
    </row>
    <row r="946">
      <c r="M946" s="10"/>
    </row>
    <row r="947">
      <c r="M947" s="10"/>
    </row>
    <row r="948">
      <c r="M948" s="10"/>
    </row>
    <row r="949">
      <c r="M949" s="10"/>
    </row>
    <row r="950">
      <c r="M950" s="10"/>
    </row>
    <row r="951">
      <c r="M951" s="10"/>
    </row>
    <row r="952">
      <c r="M952" s="10"/>
    </row>
    <row r="953">
      <c r="M953" s="10"/>
    </row>
    <row r="954">
      <c r="M954" s="10"/>
    </row>
    <row r="955">
      <c r="M955" s="10"/>
    </row>
    <row r="956">
      <c r="M956" s="10"/>
    </row>
    <row r="957">
      <c r="M957" s="10"/>
    </row>
    <row r="958">
      <c r="M958" s="10"/>
    </row>
    <row r="959">
      <c r="M959" s="10"/>
    </row>
    <row r="960">
      <c r="M960" s="10"/>
    </row>
    <row r="961">
      <c r="M961" s="10"/>
    </row>
    <row r="962">
      <c r="M962" s="10"/>
    </row>
    <row r="963">
      <c r="M963" s="10"/>
    </row>
    <row r="964">
      <c r="M964" s="10"/>
    </row>
    <row r="965">
      <c r="M965" s="10"/>
    </row>
    <row r="966">
      <c r="M966" s="10"/>
    </row>
    <row r="967">
      <c r="M967" s="10"/>
    </row>
    <row r="968">
      <c r="M968" s="10"/>
    </row>
    <row r="969">
      <c r="M969" s="10"/>
    </row>
    <row r="970">
      <c r="M970" s="10"/>
    </row>
    <row r="971">
      <c r="M971" s="10"/>
    </row>
    <row r="972">
      <c r="M972" s="10"/>
    </row>
    <row r="973">
      <c r="M973" s="10"/>
    </row>
    <row r="974">
      <c r="M974" s="10"/>
    </row>
    <row r="975">
      <c r="M975" s="10"/>
    </row>
    <row r="976">
      <c r="M976" s="10"/>
    </row>
    <row r="977">
      <c r="M977" s="10"/>
    </row>
    <row r="978">
      <c r="M978" s="10"/>
    </row>
    <row r="979">
      <c r="M979" s="10"/>
    </row>
    <row r="980">
      <c r="M980" s="10"/>
    </row>
    <row r="981">
      <c r="M981" s="10"/>
    </row>
    <row r="982">
      <c r="M982" s="10"/>
    </row>
    <row r="983">
      <c r="M983" s="10"/>
    </row>
    <row r="984">
      <c r="M984" s="10"/>
    </row>
    <row r="985">
      <c r="M985" s="10"/>
    </row>
    <row r="986">
      <c r="M986" s="10"/>
    </row>
    <row r="987">
      <c r="M987" s="10"/>
    </row>
    <row r="988">
      <c r="M988" s="10"/>
    </row>
    <row r="989">
      <c r="M989" s="10"/>
    </row>
    <row r="990">
      <c r="M990" s="10"/>
    </row>
    <row r="991">
      <c r="M991" s="10"/>
    </row>
    <row r="992">
      <c r="M992" s="10"/>
    </row>
    <row r="993">
      <c r="M993" s="10"/>
    </row>
    <row r="994">
      <c r="M994" s="10"/>
    </row>
    <row r="995">
      <c r="M995" s="10"/>
    </row>
    <row r="996">
      <c r="M996" s="10"/>
    </row>
    <row r="997">
      <c r="M997" s="10"/>
    </row>
    <row r="998">
      <c r="M998" s="10"/>
    </row>
    <row r="999">
      <c r="M999" s="10"/>
    </row>
    <row r="1000">
      <c r="M1000" s="10"/>
    </row>
  </sheetData>
  <drawing r:id="rId2"/>
  <legacyDrawing r:id="rId3"/>
</worksheet>
</file>